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01-15 ENERO" sheetId="1" r:id="rId1"/>
    <sheet name="Hoja2" sheetId="2" r:id="rId2"/>
    <sheet name="Hoja1" sheetId="4" r:id="rId3"/>
  </sheets>
  <definedNames>
    <definedName name="_xlnm.Print_Area" localSheetId="0">'01-15 ENERO'!$A$1:$P$162</definedName>
  </definedNames>
  <calcPr calcId="125725"/>
</workbook>
</file>

<file path=xl/calcChain.xml><?xml version="1.0" encoding="utf-8"?>
<calcChain xmlns="http://schemas.openxmlformats.org/spreadsheetml/2006/main">
  <c r="N150" i="4"/>
  <c r="M150"/>
  <c r="L150"/>
  <c r="K150"/>
  <c r="J150"/>
  <c r="I150"/>
  <c r="G150"/>
  <c r="F150"/>
  <c r="E150"/>
  <c r="D150"/>
  <c r="C150"/>
  <c r="O148"/>
  <c r="O150" s="1"/>
  <c r="H148"/>
  <c r="P148" s="1"/>
  <c r="P150" s="1"/>
  <c r="N145"/>
  <c r="M145"/>
  <c r="L145"/>
  <c r="K145"/>
  <c r="J145"/>
  <c r="I145"/>
  <c r="G145"/>
  <c r="F145"/>
  <c r="E145"/>
  <c r="D145"/>
  <c r="C145"/>
  <c r="O143"/>
  <c r="H143"/>
  <c r="P143" s="1"/>
  <c r="O142"/>
  <c r="H142"/>
  <c r="P142" s="1"/>
  <c r="O141"/>
  <c r="O145" s="1"/>
  <c r="H141"/>
  <c r="H145" s="1"/>
  <c r="N138"/>
  <c r="M138"/>
  <c r="L138"/>
  <c r="K138"/>
  <c r="J138"/>
  <c r="I138"/>
  <c r="G138"/>
  <c r="F138"/>
  <c r="E138"/>
  <c r="D138"/>
  <c r="C138"/>
  <c r="O136"/>
  <c r="H136"/>
  <c r="P136" s="1"/>
  <c r="P135"/>
  <c r="O135"/>
  <c r="H135"/>
  <c r="P134"/>
  <c r="P138" s="1"/>
  <c r="O134"/>
  <c r="O138" s="1"/>
  <c r="H134"/>
  <c r="H138" s="1"/>
  <c r="N131"/>
  <c r="M131"/>
  <c r="L131"/>
  <c r="K131"/>
  <c r="J131"/>
  <c r="I131"/>
  <c r="G131"/>
  <c r="F131"/>
  <c r="E131"/>
  <c r="D131"/>
  <c r="C131"/>
  <c r="O129"/>
  <c r="H129"/>
  <c r="P129" s="1"/>
  <c r="P131" s="1"/>
  <c r="O128"/>
  <c r="H128"/>
  <c r="O127"/>
  <c r="H127"/>
  <c r="O126"/>
  <c r="H126"/>
  <c r="O125"/>
  <c r="H125"/>
  <c r="O124"/>
  <c r="O131" s="1"/>
  <c r="H124"/>
  <c r="H131" s="1"/>
  <c r="N121"/>
  <c r="M121"/>
  <c r="L121"/>
  <c r="K121"/>
  <c r="J121"/>
  <c r="I121"/>
  <c r="G121"/>
  <c r="F121"/>
  <c r="E121"/>
  <c r="D121"/>
  <c r="C121"/>
  <c r="P119"/>
  <c r="O119"/>
  <c r="H119"/>
  <c r="O118"/>
  <c r="H118"/>
  <c r="P118" s="1"/>
  <c r="O117"/>
  <c r="H117"/>
  <c r="P117" s="1"/>
  <c r="O116"/>
  <c r="H116"/>
  <c r="P116" s="1"/>
  <c r="P115"/>
  <c r="O115"/>
  <c r="H115"/>
  <c r="O114"/>
  <c r="H114"/>
  <c r="P114" s="1"/>
  <c r="O113"/>
  <c r="H113"/>
  <c r="P113" s="1"/>
  <c r="O112"/>
  <c r="H112"/>
  <c r="P112" s="1"/>
  <c r="P111"/>
  <c r="P121" s="1"/>
  <c r="O111"/>
  <c r="O121" s="1"/>
  <c r="H111"/>
  <c r="H121" s="1"/>
  <c r="N108"/>
  <c r="M108"/>
  <c r="L108"/>
  <c r="K108"/>
  <c r="J108"/>
  <c r="I108"/>
  <c r="G108"/>
  <c r="F108"/>
  <c r="E108"/>
  <c r="D108"/>
  <c r="C108"/>
  <c r="O106"/>
  <c r="H106"/>
  <c r="P106" s="1"/>
  <c r="O105"/>
  <c r="H105"/>
  <c r="P105" s="1"/>
  <c r="O104"/>
  <c r="H104"/>
  <c r="P104" s="1"/>
  <c r="O103"/>
  <c r="H103"/>
  <c r="P103" s="1"/>
  <c r="O102"/>
  <c r="H102"/>
  <c r="P102" s="1"/>
  <c r="O101"/>
  <c r="H101"/>
  <c r="P101" s="1"/>
  <c r="O100"/>
  <c r="H100"/>
  <c r="P100" s="1"/>
  <c r="O99"/>
  <c r="H99"/>
  <c r="P99" s="1"/>
  <c r="O98"/>
  <c r="H98"/>
  <c r="P98" s="1"/>
  <c r="O97"/>
  <c r="H97"/>
  <c r="P97" s="1"/>
  <c r="O96"/>
  <c r="O108" s="1"/>
  <c r="H96"/>
  <c r="H108" s="1"/>
  <c r="N93"/>
  <c r="M93"/>
  <c r="L93"/>
  <c r="K93"/>
  <c r="J93"/>
  <c r="I93"/>
  <c r="G93"/>
  <c r="F93"/>
  <c r="E93"/>
  <c r="D93"/>
  <c r="C93"/>
  <c r="O91"/>
  <c r="H91"/>
  <c r="P91" s="1"/>
  <c r="O90"/>
  <c r="H90"/>
  <c r="P90" s="1"/>
  <c r="O89"/>
  <c r="H89"/>
  <c r="P89" s="1"/>
  <c r="O88"/>
  <c r="H88"/>
  <c r="P88" s="1"/>
  <c r="O87"/>
  <c r="H87"/>
  <c r="P87" s="1"/>
  <c r="O86"/>
  <c r="H86"/>
  <c r="P86" s="1"/>
  <c r="O85"/>
  <c r="H85"/>
  <c r="P85" s="1"/>
  <c r="O84"/>
  <c r="H84"/>
  <c r="P84" s="1"/>
  <c r="O83"/>
  <c r="O93" s="1"/>
  <c r="H83"/>
  <c r="H93" s="1"/>
  <c r="N80"/>
  <c r="M80"/>
  <c r="L80"/>
  <c r="K80"/>
  <c r="J80"/>
  <c r="I80"/>
  <c r="G80"/>
  <c r="F80"/>
  <c r="E80"/>
  <c r="D80"/>
  <c r="C80"/>
  <c r="O78"/>
  <c r="H78"/>
  <c r="P78" s="1"/>
  <c r="O77"/>
  <c r="H77"/>
  <c r="P77" s="1"/>
  <c r="O76"/>
  <c r="O80" s="1"/>
  <c r="H76"/>
  <c r="H80" s="1"/>
  <c r="N73"/>
  <c r="M73"/>
  <c r="L73"/>
  <c r="K73"/>
  <c r="J73"/>
  <c r="I73"/>
  <c r="G73"/>
  <c r="F73"/>
  <c r="E73"/>
  <c r="D73"/>
  <c r="C73"/>
  <c r="O71"/>
  <c r="H71"/>
  <c r="P71" s="1"/>
  <c r="O70"/>
  <c r="H70"/>
  <c r="P70" s="1"/>
  <c r="O69"/>
  <c r="H69"/>
  <c r="P69" s="1"/>
  <c r="O68"/>
  <c r="H68"/>
  <c r="P68" s="1"/>
  <c r="O67"/>
  <c r="O73" s="1"/>
  <c r="H67"/>
  <c r="H73" s="1"/>
  <c r="N64"/>
  <c r="M64"/>
  <c r="L64"/>
  <c r="K64"/>
  <c r="J64"/>
  <c r="I64"/>
  <c r="G64"/>
  <c r="F64"/>
  <c r="E64"/>
  <c r="D64"/>
  <c r="C64"/>
  <c r="O62"/>
  <c r="H62"/>
  <c r="P62" s="1"/>
  <c r="O61"/>
  <c r="H61"/>
  <c r="P61" s="1"/>
  <c r="P60"/>
  <c r="P64" s="1"/>
  <c r="O60"/>
  <c r="O64" s="1"/>
  <c r="H60"/>
  <c r="H64" s="1"/>
  <c r="N57"/>
  <c r="M57"/>
  <c r="L57"/>
  <c r="K57"/>
  <c r="J57"/>
  <c r="I57"/>
  <c r="G57"/>
  <c r="F57"/>
  <c r="E57"/>
  <c r="D57"/>
  <c r="C57"/>
  <c r="O55"/>
  <c r="H55"/>
  <c r="P55" s="1"/>
  <c r="O54"/>
  <c r="H54"/>
  <c r="P54" s="1"/>
  <c r="O53"/>
  <c r="H53"/>
  <c r="P53" s="1"/>
  <c r="O52"/>
  <c r="H52"/>
  <c r="P52" s="1"/>
  <c r="O51"/>
  <c r="H51"/>
  <c r="P51" s="1"/>
  <c r="O50"/>
  <c r="H50"/>
  <c r="P50" s="1"/>
  <c r="O49"/>
  <c r="O57" s="1"/>
  <c r="H49"/>
  <c r="H57" s="1"/>
  <c r="N46"/>
  <c r="M46"/>
  <c r="L46"/>
  <c r="K46"/>
  <c r="J46"/>
  <c r="I46"/>
  <c r="G46"/>
  <c r="F46"/>
  <c r="E46"/>
  <c r="D46"/>
  <c r="C46"/>
  <c r="O44"/>
  <c r="H44"/>
  <c r="P44" s="1"/>
  <c r="O43"/>
  <c r="H43"/>
  <c r="P43" s="1"/>
  <c r="O42"/>
  <c r="H42"/>
  <c r="P42" s="1"/>
  <c r="O41"/>
  <c r="H41"/>
  <c r="P41" s="1"/>
  <c r="O40"/>
  <c r="H40"/>
  <c r="P40" s="1"/>
  <c r="O39"/>
  <c r="H39"/>
  <c r="P39" s="1"/>
  <c r="O38"/>
  <c r="O46" s="1"/>
  <c r="H38"/>
  <c r="H46" s="1"/>
  <c r="N35"/>
  <c r="M35"/>
  <c r="L35"/>
  <c r="K35"/>
  <c r="J35"/>
  <c r="I35"/>
  <c r="G35"/>
  <c r="F35"/>
  <c r="E35"/>
  <c r="D35"/>
  <c r="C35"/>
  <c r="O33"/>
  <c r="H33"/>
  <c r="P33" s="1"/>
  <c r="O32"/>
  <c r="H32"/>
  <c r="P32" s="1"/>
  <c r="O31"/>
  <c r="H31"/>
  <c r="P31" s="1"/>
  <c r="O30"/>
  <c r="H30"/>
  <c r="P30" s="1"/>
  <c r="O29"/>
  <c r="H29"/>
  <c r="P29" s="1"/>
  <c r="O28"/>
  <c r="H28"/>
  <c r="P28" s="1"/>
  <c r="O27"/>
  <c r="H27"/>
  <c r="P27" s="1"/>
  <c r="O26"/>
  <c r="H26"/>
  <c r="P26" s="1"/>
  <c r="O25"/>
  <c r="H25"/>
  <c r="P25" s="1"/>
  <c r="O24"/>
  <c r="H24"/>
  <c r="P24" s="1"/>
  <c r="O23"/>
  <c r="H23"/>
  <c r="P23" s="1"/>
  <c r="O22"/>
  <c r="H22"/>
  <c r="P22" s="1"/>
  <c r="O21"/>
  <c r="H21"/>
  <c r="P21" s="1"/>
  <c r="O20"/>
  <c r="H20"/>
  <c r="P20" s="1"/>
  <c r="O19"/>
  <c r="O35" s="1"/>
  <c r="H19"/>
  <c r="H35" s="1"/>
  <c r="N16"/>
  <c r="M16"/>
  <c r="L16"/>
  <c r="K16"/>
  <c r="J16"/>
  <c r="I16"/>
  <c r="G16"/>
  <c r="F16"/>
  <c r="E16"/>
  <c r="D16"/>
  <c r="O14"/>
  <c r="O16" s="1"/>
  <c r="H14"/>
  <c r="H16" s="1"/>
  <c r="N11"/>
  <c r="M11"/>
  <c r="L11"/>
  <c r="K11"/>
  <c r="J11"/>
  <c r="I11"/>
  <c r="G11"/>
  <c r="F11"/>
  <c r="E11"/>
  <c r="D11"/>
  <c r="C11"/>
  <c r="O9"/>
  <c r="H9"/>
  <c r="P9" s="1"/>
  <c r="O8"/>
  <c r="O11" s="1"/>
  <c r="H8"/>
  <c r="P8" s="1"/>
  <c r="P11" s="1"/>
  <c r="N160" i="1"/>
  <c r="N159"/>
  <c r="N161"/>
  <c r="O155"/>
  <c r="N155"/>
  <c r="M155"/>
  <c r="L155"/>
  <c r="K155"/>
  <c r="J155"/>
  <c r="I155"/>
  <c r="H155"/>
  <c r="G155"/>
  <c r="F155"/>
  <c r="E155"/>
  <c r="D155"/>
  <c r="C155"/>
  <c r="O152"/>
  <c r="N152"/>
  <c r="M152"/>
  <c r="L152"/>
  <c r="K152"/>
  <c r="J152"/>
  <c r="I152"/>
  <c r="H152"/>
  <c r="G152"/>
  <c r="F152"/>
  <c r="E152"/>
  <c r="D152"/>
  <c r="O147"/>
  <c r="N147"/>
  <c r="M147"/>
  <c r="L147"/>
  <c r="K147"/>
  <c r="J147"/>
  <c r="I147"/>
  <c r="H147"/>
  <c r="G147"/>
  <c r="F147"/>
  <c r="E147"/>
  <c r="D147"/>
  <c r="O140"/>
  <c r="N140"/>
  <c r="M140"/>
  <c r="L140"/>
  <c r="K140"/>
  <c r="J140"/>
  <c r="I140"/>
  <c r="H140"/>
  <c r="G140"/>
  <c r="F140"/>
  <c r="E140"/>
  <c r="D140"/>
  <c r="O133"/>
  <c r="N133"/>
  <c r="M133"/>
  <c r="L133"/>
  <c r="K133"/>
  <c r="J133"/>
  <c r="I133"/>
  <c r="H133"/>
  <c r="G133"/>
  <c r="F133"/>
  <c r="E133"/>
  <c r="D133"/>
  <c r="O123"/>
  <c r="N123"/>
  <c r="M123"/>
  <c r="L123"/>
  <c r="K123"/>
  <c r="J123"/>
  <c r="I123"/>
  <c r="H123"/>
  <c r="G123"/>
  <c r="F123"/>
  <c r="E123"/>
  <c r="D123"/>
  <c r="O110"/>
  <c r="N110"/>
  <c r="M110"/>
  <c r="L110"/>
  <c r="K110"/>
  <c r="J110"/>
  <c r="I110"/>
  <c r="H110"/>
  <c r="G110"/>
  <c r="F110"/>
  <c r="E110"/>
  <c r="D110"/>
  <c r="O95"/>
  <c r="N95"/>
  <c r="M95"/>
  <c r="L95"/>
  <c r="K95"/>
  <c r="J95"/>
  <c r="I95"/>
  <c r="H95"/>
  <c r="G95"/>
  <c r="F95"/>
  <c r="E95"/>
  <c r="D95"/>
  <c r="O82"/>
  <c r="N82"/>
  <c r="M82"/>
  <c r="L82"/>
  <c r="K82"/>
  <c r="J82"/>
  <c r="I82"/>
  <c r="H82"/>
  <c r="G82"/>
  <c r="F82"/>
  <c r="E82"/>
  <c r="D82"/>
  <c r="O75"/>
  <c r="N75"/>
  <c r="M75"/>
  <c r="L75"/>
  <c r="K75"/>
  <c r="J75"/>
  <c r="I75"/>
  <c r="H75"/>
  <c r="G75"/>
  <c r="F75"/>
  <c r="E75"/>
  <c r="D75"/>
  <c r="O66"/>
  <c r="N66"/>
  <c r="M66"/>
  <c r="L66"/>
  <c r="K66"/>
  <c r="J66"/>
  <c r="I66"/>
  <c r="H66"/>
  <c r="G66"/>
  <c r="F66"/>
  <c r="E66"/>
  <c r="D66"/>
  <c r="O59"/>
  <c r="N59"/>
  <c r="M59"/>
  <c r="L59"/>
  <c r="K59"/>
  <c r="J59"/>
  <c r="I59"/>
  <c r="H59"/>
  <c r="G59"/>
  <c r="F59"/>
  <c r="E59"/>
  <c r="D59"/>
  <c r="O48"/>
  <c r="N48"/>
  <c r="M48"/>
  <c r="L48"/>
  <c r="K48"/>
  <c r="J48"/>
  <c r="I48"/>
  <c r="H48"/>
  <c r="G48"/>
  <c r="F48"/>
  <c r="E48"/>
  <c r="D48"/>
  <c r="O37"/>
  <c r="N37"/>
  <c r="M37"/>
  <c r="L37"/>
  <c r="K37"/>
  <c r="J37"/>
  <c r="I37"/>
  <c r="H37"/>
  <c r="G37"/>
  <c r="F37"/>
  <c r="E37"/>
  <c r="D37"/>
  <c r="O18"/>
  <c r="N18"/>
  <c r="M18"/>
  <c r="L18"/>
  <c r="K18"/>
  <c r="J18"/>
  <c r="I18"/>
  <c r="H18"/>
  <c r="G18"/>
  <c r="F18"/>
  <c r="E18"/>
  <c r="D18"/>
  <c r="O13"/>
  <c r="N13"/>
  <c r="M13"/>
  <c r="L13"/>
  <c r="K13"/>
  <c r="J13"/>
  <c r="I13"/>
  <c r="H13"/>
  <c r="G13"/>
  <c r="F13"/>
  <c r="E13"/>
  <c r="D13"/>
  <c r="H11" i="4" l="1"/>
  <c r="P19"/>
  <c r="P35" s="1"/>
  <c r="P67"/>
  <c r="P73" s="1"/>
  <c r="P83"/>
  <c r="P93" s="1"/>
  <c r="H150"/>
  <c r="P14"/>
  <c r="P16" s="1"/>
  <c r="P38"/>
  <c r="P46" s="1"/>
  <c r="P141"/>
  <c r="P145" s="1"/>
  <c r="P49"/>
  <c r="P57" s="1"/>
  <c r="P76"/>
  <c r="P80" s="1"/>
  <c r="P96"/>
  <c r="P108" s="1"/>
  <c r="O85" i="1"/>
  <c r="O53"/>
  <c r="N10"/>
  <c r="N145"/>
  <c r="N105"/>
  <c r="N150"/>
  <c r="N144"/>
  <c r="N143"/>
  <c r="N138"/>
  <c r="N137"/>
  <c r="N136"/>
  <c r="N131"/>
  <c r="N130"/>
  <c r="N129"/>
  <c r="N128"/>
  <c r="N127"/>
  <c r="N126"/>
  <c r="N121"/>
  <c r="N120"/>
  <c r="N119"/>
  <c r="N118"/>
  <c r="N117"/>
  <c r="N116"/>
  <c r="N115"/>
  <c r="N114"/>
  <c r="N113"/>
  <c r="N108"/>
  <c r="N107"/>
  <c r="N106"/>
  <c r="N104"/>
  <c r="N103"/>
  <c r="N102"/>
  <c r="N101"/>
  <c r="N100"/>
  <c r="N99"/>
  <c r="N98"/>
  <c r="N93"/>
  <c r="N92"/>
  <c r="N91"/>
  <c r="N90"/>
  <c r="N89"/>
  <c r="N88"/>
  <c r="N87"/>
  <c r="N86"/>
  <c r="N85"/>
  <c r="N80"/>
  <c r="N79"/>
  <c r="N78"/>
  <c r="N73"/>
  <c r="N72"/>
  <c r="N71"/>
  <c r="N70"/>
  <c r="N69"/>
  <c r="N64"/>
  <c r="N63"/>
  <c r="N62"/>
  <c r="N57"/>
  <c r="N56"/>
  <c r="N55"/>
  <c r="N54"/>
  <c r="N53"/>
  <c r="N52"/>
  <c r="N51"/>
  <c r="N46"/>
  <c r="N45"/>
  <c r="N44"/>
  <c r="N43"/>
  <c r="N42"/>
  <c r="N41"/>
  <c r="N40"/>
  <c r="N35"/>
  <c r="N34"/>
  <c r="N33"/>
  <c r="N32"/>
  <c r="N31"/>
  <c r="N30"/>
  <c r="N29"/>
  <c r="N28"/>
  <c r="N27"/>
  <c r="N26"/>
  <c r="N25"/>
  <c r="N24"/>
  <c r="N23"/>
  <c r="N22"/>
  <c r="N21"/>
  <c r="N16"/>
  <c r="N11"/>
  <c r="G150"/>
  <c r="O150" s="1"/>
  <c r="G145"/>
  <c r="G144"/>
  <c r="G143"/>
  <c r="O143" s="1"/>
  <c r="G138"/>
  <c r="O138" s="1"/>
  <c r="G137"/>
  <c r="G136"/>
  <c r="G131"/>
  <c r="O131" s="1"/>
  <c r="G130"/>
  <c r="G129"/>
  <c r="G128"/>
  <c r="G127"/>
  <c r="G126"/>
  <c r="G121"/>
  <c r="G120"/>
  <c r="G119"/>
  <c r="O119" s="1"/>
  <c r="G118"/>
  <c r="O118" s="1"/>
  <c r="G117"/>
  <c r="O117" s="1"/>
  <c r="G116"/>
  <c r="G115"/>
  <c r="O115" s="1"/>
  <c r="G114"/>
  <c r="O114" s="1"/>
  <c r="G113"/>
  <c r="G108"/>
  <c r="G107"/>
  <c r="O107" s="1"/>
  <c r="G106"/>
  <c r="O106" s="1"/>
  <c r="G105"/>
  <c r="O105" s="1"/>
  <c r="G104"/>
  <c r="O104" s="1"/>
  <c r="G103"/>
  <c r="O103" s="1"/>
  <c r="G102"/>
  <c r="O102" s="1"/>
  <c r="G101"/>
  <c r="O101" s="1"/>
  <c r="G100"/>
  <c r="O100" s="1"/>
  <c r="G99"/>
  <c r="O99" s="1"/>
  <c r="G98"/>
  <c r="O98" s="1"/>
  <c r="G93"/>
  <c r="O93" s="1"/>
  <c r="G92"/>
  <c r="O92" s="1"/>
  <c r="G91"/>
  <c r="O91" s="1"/>
  <c r="G90"/>
  <c r="O90" s="1"/>
  <c r="G89"/>
  <c r="O89" s="1"/>
  <c r="G88"/>
  <c r="O88" s="1"/>
  <c r="G87"/>
  <c r="O87" s="1"/>
  <c r="G86"/>
  <c r="O86" s="1"/>
  <c r="G85"/>
  <c r="G80"/>
  <c r="O80" s="1"/>
  <c r="G79"/>
  <c r="G78"/>
  <c r="O78" s="1"/>
  <c r="G73"/>
  <c r="O73" s="1"/>
  <c r="G72"/>
  <c r="O72" s="1"/>
  <c r="G71"/>
  <c r="O71" s="1"/>
  <c r="G70"/>
  <c r="O70" s="1"/>
  <c r="G69"/>
  <c r="O69" s="1"/>
  <c r="G64"/>
  <c r="O64" s="1"/>
  <c r="G63"/>
  <c r="G62"/>
  <c r="O62" s="1"/>
  <c r="G57"/>
  <c r="O57" s="1"/>
  <c r="G56"/>
  <c r="O56" s="1"/>
  <c r="G55"/>
  <c r="O55" s="1"/>
  <c r="G54"/>
  <c r="O54" s="1"/>
  <c r="G53"/>
  <c r="G52"/>
  <c r="O52" s="1"/>
  <c r="G51"/>
  <c r="O51" s="1"/>
  <c r="G46"/>
  <c r="O46" s="1"/>
  <c r="G45"/>
  <c r="O45" s="1"/>
  <c r="G44"/>
  <c r="O44" s="1"/>
  <c r="G43"/>
  <c r="O43" s="1"/>
  <c r="G42"/>
  <c r="O42" s="1"/>
  <c r="G41"/>
  <c r="O41" s="1"/>
  <c r="G40"/>
  <c r="O40" s="1"/>
  <c r="G35"/>
  <c r="O35" s="1"/>
  <c r="G34"/>
  <c r="O34" s="1"/>
  <c r="G33"/>
  <c r="O33" s="1"/>
  <c r="G32"/>
  <c r="O32" s="1"/>
  <c r="G31"/>
  <c r="O31" s="1"/>
  <c r="G30"/>
  <c r="O30" s="1"/>
  <c r="G29"/>
  <c r="O29" s="1"/>
  <c r="G28"/>
  <c r="O28" s="1"/>
  <c r="G27"/>
  <c r="O27" s="1"/>
  <c r="G26"/>
  <c r="O26" s="1"/>
  <c r="G25"/>
  <c r="O25" s="1"/>
  <c r="G24"/>
  <c r="O24" s="1"/>
  <c r="G23"/>
  <c r="O23" s="1"/>
  <c r="G22"/>
  <c r="O22" s="1"/>
  <c r="G21"/>
  <c r="O21" s="1"/>
  <c r="G16"/>
  <c r="O16" s="1"/>
  <c r="G11"/>
  <c r="O11" s="1"/>
  <c r="G10"/>
  <c r="C152"/>
  <c r="C147"/>
  <c r="C140"/>
  <c r="C133"/>
  <c r="C123"/>
  <c r="C110"/>
  <c r="C95"/>
  <c r="C82"/>
  <c r="C75"/>
  <c r="C66"/>
  <c r="C59"/>
  <c r="C48"/>
  <c r="C37"/>
  <c r="C18"/>
  <c r="C13"/>
  <c r="O108" l="1"/>
  <c r="O116"/>
  <c r="O120"/>
  <c r="O113"/>
  <c r="O121"/>
  <c r="O137"/>
  <c r="O145"/>
  <c r="O136"/>
  <c r="O144"/>
  <c r="O10"/>
  <c r="O63"/>
  <c r="O79"/>
  <c r="C16" i="4"/>
</calcChain>
</file>

<file path=xl/sharedStrings.xml><?xml version="1.0" encoding="utf-8"?>
<sst xmlns="http://schemas.openxmlformats.org/spreadsheetml/2006/main" count="1054" uniqueCount="228">
  <si>
    <t>Periodo 1 al 1 Quincenal del 01/01/2023 al 15/01/2023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</si>
  <si>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</si>
  <si>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</si>
  <si>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</si>
  <si>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</si>
  <si>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</si>
  <si>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</si>
  <si>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</si>
  <si>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</si>
  <si>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</si>
  <si>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</si>
  <si>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</si>
  <si>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</si>
  <si>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</si>
  <si>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</si>
  <si>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</si>
  <si>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</si>
  <si>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</si>
  <si>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</si>
  <si>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</si>
  <si>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</si>
  <si>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</si>
  <si>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</si>
  <si>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</si>
  <si>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</si>
  <si>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</si>
  <si>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</si>
  <si>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</si>
  <si>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</si>
  <si>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</si>
  <si>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</si>
  <si>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369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</si>
  <si>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</si>
  <si>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</si>
  <si>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</si>
  <si>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</si>
  <si>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</si>
  <si>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</si>
  <si>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</si>
  <si>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</si>
  <si>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</si>
  <si>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</si>
  <si>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</si>
  <si>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</si>
  <si>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</si>
  <si>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</si>
  <si>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</si>
  <si>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</si>
  <si>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</si>
  <si>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</si>
  <si>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</si>
  <si>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</si>
  <si>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</si>
  <si>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</si>
  <si>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</si>
  <si>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</si>
  <si>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</si>
  <si>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</si>
  <si>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</si>
  <si>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</si>
  <si>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</si>
  <si>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</si>
  <si>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</si>
  <si>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</si>
  <si>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</si>
  <si>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</si>
  <si>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</si>
  <si>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</si>
  <si>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</si>
  <si>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</si>
  <si>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</si>
  <si>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</si>
  <si>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</si>
  <si>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</si>
  <si>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</si>
  <si>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</si>
  <si>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</si>
  <si>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</si>
  <si>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</si>
  <si>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</si>
  <si>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</si>
  <si>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</si>
  <si>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</si>
  <si>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</si>
  <si>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</si>
  <si>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</si>
  <si>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</si>
  <si>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</si>
  <si>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</si>
  <si>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</si>
  <si>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</si>
  <si>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</si>
  <si>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</si>
  <si>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</si>
  <si>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</si>
  <si>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</si>
  <si>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</si>
  <si>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</si>
  <si>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</si>
  <si>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</si>
  <si>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</si>
  <si>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</si>
  <si>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</si>
  <si>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</si>
  <si>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</si>
  <si>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</si>
  <si>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</si>
  <si>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</si>
  <si>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</si>
  <si>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</si>
  <si>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</si>
  <si>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</si>
  <si>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260</t>
  </si>
  <si>
    <t>Cervantes Garcia Odalys</t>
  </si>
  <si>
    <t>298</t>
  </si>
  <si>
    <t>Garcia Ortiz Alinne Reyna</t>
  </si>
  <si>
    <t>368</t>
  </si>
  <si>
    <t>González Villarruel Ma Cristina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</si>
  <si>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</si>
  <si>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</si>
  <si>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</si>
  <si>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</si>
  <si>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</si>
  <si>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</si>
  <si>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</si>
  <si>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</si>
  <si>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</si>
  <si>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</si>
  <si>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361</t>
  </si>
  <si>
    <t>Moreno Duran Samuel Ulises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</si>
  <si>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</si>
  <si>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</si>
  <si>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</si>
  <si>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</si>
  <si>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</si>
  <si>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</si>
  <si>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</si>
  <si>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</si>
  <si>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</si>
  <si>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</si>
  <si>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</si>
  <si>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</si>
  <si>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</si>
  <si>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</si>
  <si>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</si>
  <si>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</si>
  <si>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</si>
  <si>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</si>
  <si>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</si>
  <si>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</si>
  <si>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</si>
  <si>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</si>
  <si>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</si>
  <si>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</si>
  <si>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</si>
  <si>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</si>
  <si>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</si>
  <si>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</si>
  <si>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</si>
  <si>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</si>
  <si>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</si>
  <si>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</si>
  <si>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</si>
  <si>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</si>
  <si>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</si>
  <si>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</si>
  <si>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</si>
  <si>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</si>
  <si>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</si>
  <si>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</si>
  <si>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</si>
  <si>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</si>
  <si>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</si>
  <si>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</si>
  <si>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</si>
  <si>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</si>
  <si>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</si>
  <si>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</si>
  <si>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</si>
  <si>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</si>
  <si>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</si>
  <si>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</si>
  <si>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</si>
  <si>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</si>
  <si>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</si>
  <si>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</si>
  <si>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</si>
  <si>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</si>
  <si>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</si>
  <si>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</si>
  <si>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</si>
  <si>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</si>
  <si>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</si>
  <si>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</si>
  <si>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</si>
  <si>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</si>
  <si>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</si>
  <si>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</si>
  <si>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</si>
  <si>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</si>
  <si>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</si>
  <si>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</si>
  <si>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</si>
  <si>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HOMOLOGACION</t>
  </si>
  <si>
    <t>Préstamo empresa</t>
  </si>
  <si>
    <t>15 INCAPACIDAD</t>
  </si>
  <si>
    <t>HOMOLOGACION
INCAPACIDAD</t>
  </si>
  <si>
    <t>HOMOLOGACION
5 VACACIONES</t>
  </si>
  <si>
    <t>PRÉSTAMO 3/10</t>
  </si>
  <si>
    <t>1 PERMISO C/GOCE</t>
  </si>
  <si>
    <t>5 VACACIONES</t>
  </si>
  <si>
    <t>SISTEMA PARA EL DESARROLLO INTEGRA DE LA FAMILIA DEL</t>
  </si>
  <si>
    <t>MUNCIPIO DE OCOTLÁN JALISCO</t>
  </si>
  <si>
    <t>HOMOLOGACION/ 5 VACACIONES</t>
  </si>
  <si>
    <t>ALTA 09/01/23</t>
  </si>
  <si>
    <t>ALTA09/01/23</t>
  </si>
  <si>
    <t>ALTA 01/01/23</t>
  </si>
  <si>
    <t>HOMOLOGACION/ PRESTAMO 1/8</t>
  </si>
  <si>
    <t>HOMOLOGACION-PERMISO C/GOCE</t>
  </si>
  <si>
    <t>HOMOLOGACION-5 VACACIONES</t>
  </si>
  <si>
    <t>HOMOLOGACION-1 PERMISO C/GOCE</t>
  </si>
  <si>
    <t>Flores Contreras Dora Araceli</t>
  </si>
  <si>
    <t>TRANSFERENCIA</t>
  </si>
  <si>
    <t>TOTAL NOMINA</t>
  </si>
  <si>
    <t>PAGO CHEQUE NOMINA (DORA-GUADALUPE-CRISTINA-MANUEL)</t>
  </si>
  <si>
    <t>0478781869</t>
  </si>
  <si>
    <t>Sueldo bruto anterior</t>
  </si>
  <si>
    <t>Sueldo bruto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</si>
</sst>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6" fillId="0" borderId="0" xfId="0" applyNumberFormat="1" applyFont="1"/>
    <xf numFmtId="164" fontId="7" fillId="2" borderId="1" xfId="0" applyNumberFormat="1" applyFont="1" applyFill="1" applyBorder="1" applyAlignment="1">
      <alignment horizontal="center" wrapText="1"/>
    </xf>
    <xf numFmtId="164" fontId="1" fillId="3" borderId="0" xfId="0" applyNumberFormat="1" applyFont="1" applyFill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wrapText="1"/>
    </xf>
    <xf numFmtId="164" fontId="9" fillId="3" borderId="0" xfId="0" applyNumberFormat="1" applyFont="1" applyFill="1"/>
    <xf numFmtId="164" fontId="9" fillId="3" borderId="0" xfId="0" applyNumberFormat="1" applyFont="1" applyFill="1" applyAlignment="1">
      <alignment wrapText="1"/>
    </xf>
    <xf numFmtId="49" fontId="7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49" fontId="6" fillId="0" borderId="6" xfId="0" applyNumberFormat="1" applyFont="1" applyBorder="1"/>
    <xf numFmtId="164" fontId="1" fillId="0" borderId="7" xfId="0" applyNumberFormat="1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3" borderId="2" xfId="0" applyNumberFormat="1" applyFont="1" applyFill="1" applyBorder="1"/>
    <xf numFmtId="164" fontId="1" fillId="3" borderId="2" xfId="0" applyNumberFormat="1" applyFont="1" applyFill="1" applyBorder="1"/>
    <xf numFmtId="164" fontId="6" fillId="0" borderId="2" xfId="0" applyNumberFormat="1" applyFont="1" applyBorder="1"/>
    <xf numFmtId="164" fontId="6" fillId="0" borderId="2" xfId="0" applyNumberFormat="1" applyFont="1" applyBorder="1" applyAlignment="1">
      <alignment vertical="center"/>
    </xf>
    <xf numFmtId="164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Border="1"/>
    <xf numFmtId="165" fontId="1" fillId="0" borderId="5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/>
    <xf numFmtId="164" fontId="7" fillId="4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/>
    <xf numFmtId="164" fontId="1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4" fontId="1" fillId="0" borderId="5" xfId="0" applyNumberFormat="1" applyFont="1" applyFill="1" applyBorder="1"/>
    <xf numFmtId="49" fontId="1" fillId="0" borderId="2" xfId="0" applyNumberFormat="1" applyFont="1" applyFill="1" applyBorder="1"/>
    <xf numFmtId="164" fontId="9" fillId="0" borderId="0" xfId="0" applyNumberFormat="1" applyFont="1" applyFill="1"/>
    <xf numFmtId="164" fontId="9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49" fontId="1" fillId="0" borderId="0" xfId="0" applyNumberFormat="1" applyFont="1" applyFill="1"/>
    <xf numFmtId="49" fontId="6" fillId="0" borderId="6" xfId="0" applyNumberFormat="1" applyFont="1" applyFill="1" applyBorder="1"/>
    <xf numFmtId="164" fontId="1" fillId="0" borderId="7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1</xdr:rowOff>
    </xdr:from>
    <xdr:to>
      <xdr:col>2</xdr:col>
      <xdr:colOff>638175</xdr:colOff>
      <xdr:row>5</xdr:row>
      <xdr:rowOff>137793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6" y="1"/>
          <a:ext cx="2228849" cy="1252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tabSelected="1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O106" sqref="O106"/>
    </sheetView>
  </sheetViews>
  <sheetFormatPr baseColWidth="10" defaultRowHeight="11.25"/>
  <cols>
    <col min="1" max="1" width="4.5703125" style="2" customWidth="1"/>
    <col min="2" max="2" width="23.85546875" style="1" customWidth="1"/>
    <col min="3" max="3" width="10.5703125" style="1" customWidth="1"/>
    <col min="4" max="4" width="10.42578125" style="1" customWidth="1"/>
    <col min="5" max="5" width="9.85546875" style="1" customWidth="1"/>
    <col min="6" max="6" width="10.5703125" style="1" customWidth="1"/>
    <col min="7" max="7" width="10.140625" style="1" customWidth="1"/>
    <col min="8" max="8" width="10.42578125" style="1" customWidth="1"/>
    <col min="9" max="9" width="10.85546875" style="1" customWidth="1"/>
    <col min="10" max="10" width="10.7109375" style="1" customWidth="1"/>
    <col min="11" max="11" width="10.42578125" style="1" customWidth="1"/>
    <col min="12" max="12" width="9" style="1" customWidth="1"/>
    <col min="13" max="13" width="8.7109375" style="1" customWidth="1"/>
    <col min="14" max="14" width="13" style="12" customWidth="1"/>
    <col min="15" max="15" width="11.42578125" style="1" customWidth="1"/>
    <col min="16" max="16" width="26.7109375" style="17" bestFit="1" customWidth="1"/>
    <col min="17" max="16384" width="11.42578125" style="1"/>
  </cols>
  <sheetData>
    <row r="1" spans="1:16" ht="18" customHeight="1">
      <c r="A1" s="6"/>
      <c r="B1" s="63" t="s">
        <v>202</v>
      </c>
      <c r="C1" s="63"/>
      <c r="D1" s="64"/>
    </row>
    <row r="2" spans="1:16" ht="24.95" customHeight="1">
      <c r="A2" s="7"/>
      <c r="B2" s="65" t="s">
        <v>211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18.75" customHeight="1">
      <c r="B3" s="66" t="s">
        <v>212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5" spans="1:16" ht="15" customHeight="1">
      <c r="B5" s="67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>
      <c r="B6" s="4"/>
      <c r="C6" s="4"/>
    </row>
    <row r="8" spans="1:16" s="3" customFormat="1" ht="34.5" thickBot="1">
      <c r="A8" s="23" t="s">
        <v>1</v>
      </c>
      <c r="B8" s="24" t="s">
        <v>2</v>
      </c>
      <c r="C8" s="15"/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204</v>
      </c>
      <c r="M8" s="15" t="s">
        <v>11</v>
      </c>
      <c r="N8" s="15" t="s">
        <v>12</v>
      </c>
      <c r="O8" s="15" t="s">
        <v>13</v>
      </c>
      <c r="P8" s="18"/>
    </row>
    <row r="9" spans="1:16" ht="15.75" thickTop="1">
      <c r="A9" s="25" t="s">
        <v>14</v>
      </c>
      <c r="B9" s="26"/>
      <c r="L9" s="11"/>
    </row>
    <row r="10" spans="1:16">
      <c r="A10" s="27" t="s">
        <v>15</v>
      </c>
      <c r="B10" s="28" t="s">
        <v>16</v>
      </c>
      <c r="C10" s="28">
        <v>4768.5</v>
      </c>
      <c r="D10" s="28">
        <v>4768.5</v>
      </c>
      <c r="E10" s="28">
        <v>0</v>
      </c>
      <c r="F10" s="28">
        <v>0</v>
      </c>
      <c r="G10" s="28">
        <f>SUM(D10:F10)</f>
        <v>4768.5</v>
      </c>
      <c r="H10" s="28">
        <v>0</v>
      </c>
      <c r="I10" s="28">
        <v>0</v>
      </c>
      <c r="J10" s="28">
        <v>362.35</v>
      </c>
      <c r="K10" s="28">
        <v>362.35</v>
      </c>
      <c r="L10" s="28">
        <v>0</v>
      </c>
      <c r="M10" s="28">
        <v>-0.05</v>
      </c>
      <c r="N10" s="28">
        <f>+I10+K10+M10</f>
        <v>362.3</v>
      </c>
      <c r="O10" s="28">
        <f>+G10-N10</f>
        <v>4406.2</v>
      </c>
    </row>
    <row r="11" spans="1:16">
      <c r="A11" s="27" t="s">
        <v>17</v>
      </c>
      <c r="B11" s="28" t="s">
        <v>18</v>
      </c>
      <c r="C11" s="28">
        <v>6900</v>
      </c>
      <c r="D11" s="28">
        <v>6900</v>
      </c>
      <c r="E11" s="28">
        <v>0</v>
      </c>
      <c r="F11" s="28">
        <v>0</v>
      </c>
      <c r="G11" s="28">
        <f>SUM(D11:F11)</f>
        <v>6900</v>
      </c>
      <c r="H11" s="28">
        <v>0</v>
      </c>
      <c r="I11" s="28">
        <v>0</v>
      </c>
      <c r="J11" s="28">
        <v>676.34</v>
      </c>
      <c r="K11" s="28">
        <v>676.34</v>
      </c>
      <c r="L11" s="28">
        <v>0</v>
      </c>
      <c r="M11" s="28">
        <v>0.06</v>
      </c>
      <c r="N11" s="28">
        <f>+I11+K11+M11</f>
        <v>676.4</v>
      </c>
      <c r="O11" s="28">
        <f>+G11-N11</f>
        <v>6223.6</v>
      </c>
    </row>
    <row r="12" spans="1:16" s="5" customFormat="1">
      <c r="A12" s="9" t="s">
        <v>19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13" t="s">
        <v>20</v>
      </c>
      <c r="M12" s="5" t="s">
        <v>20</v>
      </c>
      <c r="N12" s="13" t="s">
        <v>20</v>
      </c>
      <c r="O12" s="5" t="s">
        <v>20</v>
      </c>
      <c r="P12" s="19"/>
    </row>
    <row r="13" spans="1:16">
      <c r="C13" s="31">
        <f>SUM(C10:C12)</f>
        <v>11668.5</v>
      </c>
      <c r="D13" s="31">
        <f t="shared" ref="D13:O13" si="0">SUM(D10:D12)</f>
        <v>11668.5</v>
      </c>
      <c r="E13" s="31">
        <f t="shared" si="0"/>
        <v>0</v>
      </c>
      <c r="F13" s="31">
        <f t="shared" si="0"/>
        <v>0</v>
      </c>
      <c r="G13" s="31">
        <f t="shared" si="0"/>
        <v>11668.5</v>
      </c>
      <c r="H13" s="31">
        <f t="shared" si="0"/>
        <v>0</v>
      </c>
      <c r="I13" s="31">
        <f t="shared" si="0"/>
        <v>0</v>
      </c>
      <c r="J13" s="31">
        <f t="shared" si="0"/>
        <v>1038.69</v>
      </c>
      <c r="K13" s="31">
        <f t="shared" si="0"/>
        <v>1038.69</v>
      </c>
      <c r="L13" s="31">
        <f t="shared" si="0"/>
        <v>0</v>
      </c>
      <c r="M13" s="31">
        <f t="shared" si="0"/>
        <v>9.999999999999995E-3</v>
      </c>
      <c r="N13" s="31">
        <f t="shared" si="0"/>
        <v>1038.7</v>
      </c>
      <c r="O13" s="31">
        <f t="shared" si="0"/>
        <v>10629.8</v>
      </c>
    </row>
    <row r="15" spans="1:16" ht="15">
      <c r="A15" s="25" t="s">
        <v>21</v>
      </c>
      <c r="B15" s="26"/>
      <c r="L15" s="11"/>
    </row>
    <row r="16" spans="1:16">
      <c r="A16" s="27" t="s">
        <v>22</v>
      </c>
      <c r="B16" s="28" t="s">
        <v>23</v>
      </c>
      <c r="C16" s="28">
        <v>5420.55</v>
      </c>
      <c r="D16" s="28">
        <v>5420.55</v>
      </c>
      <c r="E16" s="28">
        <v>0</v>
      </c>
      <c r="F16" s="28">
        <v>0</v>
      </c>
      <c r="G16" s="28">
        <f>SUM(D16:F16)</f>
        <v>5420.55</v>
      </c>
      <c r="H16" s="28">
        <v>0</v>
      </c>
      <c r="I16" s="28">
        <v>0</v>
      </c>
      <c r="J16" s="28">
        <v>433.29</v>
      </c>
      <c r="K16" s="28">
        <v>433.29</v>
      </c>
      <c r="L16" s="28">
        <v>0</v>
      </c>
      <c r="M16" s="28">
        <v>0.06</v>
      </c>
      <c r="N16" s="28">
        <f>+I16+K16+M16</f>
        <v>433.35</v>
      </c>
      <c r="O16" s="28">
        <f>+G16-N16</f>
        <v>4987.2</v>
      </c>
    </row>
    <row r="17" spans="1:16" s="5" customFormat="1">
      <c r="A17" s="9" t="s">
        <v>19</v>
      </c>
      <c r="C17" s="5" t="s">
        <v>20</v>
      </c>
      <c r="D17" s="5" t="s">
        <v>20</v>
      </c>
      <c r="E17" s="5" t="s">
        <v>20</v>
      </c>
      <c r="F17" s="5" t="s">
        <v>20</v>
      </c>
      <c r="G17" s="5" t="s">
        <v>20</v>
      </c>
      <c r="H17" s="5" t="s">
        <v>20</v>
      </c>
      <c r="I17" s="5" t="s">
        <v>20</v>
      </c>
      <c r="J17" s="5" t="s">
        <v>20</v>
      </c>
      <c r="K17" s="5" t="s">
        <v>20</v>
      </c>
      <c r="L17" s="13" t="s">
        <v>20</v>
      </c>
      <c r="M17" s="5" t="s">
        <v>20</v>
      </c>
      <c r="N17" s="13" t="s">
        <v>20</v>
      </c>
      <c r="O17" s="5" t="s">
        <v>20</v>
      </c>
      <c r="P17" s="19"/>
    </row>
    <row r="18" spans="1:16">
      <c r="C18" s="31">
        <f>SUM(C16:C17)</f>
        <v>5420.55</v>
      </c>
      <c r="D18" s="31">
        <f t="shared" ref="D18:O18" si="1">SUM(D16:D17)</f>
        <v>5420.55</v>
      </c>
      <c r="E18" s="31">
        <f t="shared" si="1"/>
        <v>0</v>
      </c>
      <c r="F18" s="31">
        <f t="shared" si="1"/>
        <v>0</v>
      </c>
      <c r="G18" s="31">
        <f t="shared" si="1"/>
        <v>5420.55</v>
      </c>
      <c r="H18" s="31">
        <f t="shared" si="1"/>
        <v>0</v>
      </c>
      <c r="I18" s="31">
        <f t="shared" si="1"/>
        <v>0</v>
      </c>
      <c r="J18" s="31">
        <f t="shared" si="1"/>
        <v>433.29</v>
      </c>
      <c r="K18" s="31">
        <f t="shared" si="1"/>
        <v>433.29</v>
      </c>
      <c r="L18" s="31">
        <f t="shared" si="1"/>
        <v>0</v>
      </c>
      <c r="M18" s="31">
        <f t="shared" si="1"/>
        <v>0.06</v>
      </c>
      <c r="N18" s="31">
        <f t="shared" si="1"/>
        <v>433.35</v>
      </c>
      <c r="O18" s="31">
        <f t="shared" si="1"/>
        <v>4987.2</v>
      </c>
    </row>
    <row r="20" spans="1:16" ht="15">
      <c r="A20" s="25" t="s">
        <v>24</v>
      </c>
      <c r="B20" s="26"/>
      <c r="L20" s="11"/>
    </row>
    <row r="21" spans="1:16">
      <c r="A21" s="27" t="s">
        <v>25</v>
      </c>
      <c r="B21" s="28" t="s">
        <v>26</v>
      </c>
      <c r="C21" s="28">
        <v>3111.6</v>
      </c>
      <c r="D21" s="28">
        <v>3111.6</v>
      </c>
      <c r="E21" s="28">
        <v>0</v>
      </c>
      <c r="F21" s="28">
        <v>0</v>
      </c>
      <c r="G21" s="28">
        <f t="shared" ref="G21:G35" si="2">SUM(D21:F21)</f>
        <v>3111.6</v>
      </c>
      <c r="H21" s="28">
        <v>-125.1</v>
      </c>
      <c r="I21" s="28">
        <v>0</v>
      </c>
      <c r="J21" s="28">
        <v>182.65</v>
      </c>
      <c r="K21" s="28">
        <v>57.55</v>
      </c>
      <c r="L21" s="28">
        <v>0</v>
      </c>
      <c r="M21" s="28">
        <v>0.05</v>
      </c>
      <c r="N21" s="28">
        <f t="shared" ref="N21:N35" si="3">+I21+K21+M21</f>
        <v>57.599999999999994</v>
      </c>
      <c r="O21" s="28">
        <f t="shared" ref="O21:O35" si="4">+G21-N21</f>
        <v>3054</v>
      </c>
      <c r="P21" s="17" t="s">
        <v>203</v>
      </c>
    </row>
    <row r="22" spans="1:16">
      <c r="A22" s="27" t="s">
        <v>27</v>
      </c>
      <c r="B22" s="28" t="s">
        <v>28</v>
      </c>
      <c r="C22" s="28">
        <v>3267.3</v>
      </c>
      <c r="D22" s="28">
        <v>3267.3</v>
      </c>
      <c r="E22" s="28">
        <v>0</v>
      </c>
      <c r="F22" s="28">
        <v>0</v>
      </c>
      <c r="G22" s="28">
        <f t="shared" si="2"/>
        <v>3267.3</v>
      </c>
      <c r="H22" s="28">
        <v>-125.1</v>
      </c>
      <c r="I22" s="28">
        <v>0</v>
      </c>
      <c r="J22" s="28">
        <v>199.02</v>
      </c>
      <c r="K22" s="28">
        <v>73.92</v>
      </c>
      <c r="L22" s="28">
        <v>0</v>
      </c>
      <c r="M22" s="28">
        <v>-0.02</v>
      </c>
      <c r="N22" s="28">
        <f t="shared" si="3"/>
        <v>73.900000000000006</v>
      </c>
      <c r="O22" s="28">
        <f t="shared" si="4"/>
        <v>3193.4</v>
      </c>
      <c r="P22" s="20" t="s">
        <v>218</v>
      </c>
    </row>
    <row r="23" spans="1:16">
      <c r="A23" s="27" t="s">
        <v>29</v>
      </c>
      <c r="B23" s="28" t="s">
        <v>30</v>
      </c>
      <c r="C23" s="28">
        <v>3484.05</v>
      </c>
      <c r="D23" s="28">
        <v>3484.05</v>
      </c>
      <c r="E23" s="28">
        <v>0</v>
      </c>
      <c r="F23" s="28">
        <v>0</v>
      </c>
      <c r="G23" s="28">
        <f t="shared" si="2"/>
        <v>3484.05</v>
      </c>
      <c r="H23" s="28">
        <v>-125.1</v>
      </c>
      <c r="I23" s="28">
        <v>0</v>
      </c>
      <c r="J23" s="28">
        <v>222.6</v>
      </c>
      <c r="K23" s="28">
        <v>97.5</v>
      </c>
      <c r="L23" s="28">
        <v>0</v>
      </c>
      <c r="M23" s="28">
        <v>-0.05</v>
      </c>
      <c r="N23" s="28">
        <f t="shared" si="3"/>
        <v>97.45</v>
      </c>
      <c r="O23" s="28">
        <f t="shared" si="4"/>
        <v>3386.6000000000004</v>
      </c>
      <c r="P23" s="17" t="s">
        <v>203</v>
      </c>
    </row>
    <row r="24" spans="1:16" s="16" customFormat="1">
      <c r="A24" s="29" t="s">
        <v>31</v>
      </c>
      <c r="B24" s="30" t="s">
        <v>221</v>
      </c>
      <c r="C24" s="30">
        <v>3267.3</v>
      </c>
      <c r="D24" s="30">
        <v>1524.74</v>
      </c>
      <c r="E24" s="30">
        <v>0</v>
      </c>
      <c r="F24" s="30">
        <v>0</v>
      </c>
      <c r="G24" s="30">
        <f t="shared" si="2"/>
        <v>1524.74</v>
      </c>
      <c r="H24" s="30">
        <v>-200.63</v>
      </c>
      <c r="I24" s="30">
        <v>-119.55</v>
      </c>
      <c r="J24" s="30">
        <v>81.09</v>
      </c>
      <c r="K24" s="30">
        <v>0</v>
      </c>
      <c r="L24" s="30">
        <v>0</v>
      </c>
      <c r="M24" s="30">
        <v>0.09</v>
      </c>
      <c r="N24" s="30">
        <f t="shared" si="3"/>
        <v>-119.46</v>
      </c>
      <c r="O24" s="30">
        <f t="shared" si="4"/>
        <v>1644.2</v>
      </c>
      <c r="P24" s="21" t="s">
        <v>214</v>
      </c>
    </row>
    <row r="25" spans="1:16">
      <c r="A25" s="27" t="s">
        <v>32</v>
      </c>
      <c r="B25" s="28" t="s">
        <v>33</v>
      </c>
      <c r="C25" s="28">
        <v>3267.3</v>
      </c>
      <c r="D25" s="28">
        <v>3267.3</v>
      </c>
      <c r="E25" s="28">
        <v>0</v>
      </c>
      <c r="F25" s="28">
        <v>0</v>
      </c>
      <c r="G25" s="28">
        <f t="shared" si="2"/>
        <v>3267.3</v>
      </c>
      <c r="H25" s="28">
        <v>-125.1</v>
      </c>
      <c r="I25" s="28">
        <v>0</v>
      </c>
      <c r="J25" s="28">
        <v>199.02</v>
      </c>
      <c r="K25" s="28">
        <v>73.92</v>
      </c>
      <c r="L25" s="28">
        <v>0</v>
      </c>
      <c r="M25" s="28">
        <v>-0.02</v>
      </c>
      <c r="N25" s="28">
        <f t="shared" si="3"/>
        <v>73.900000000000006</v>
      </c>
      <c r="O25" s="28">
        <f t="shared" si="4"/>
        <v>3193.4</v>
      </c>
      <c r="P25" s="20" t="s">
        <v>203</v>
      </c>
    </row>
    <row r="26" spans="1:16" s="16" customFormat="1">
      <c r="A26" s="29" t="s">
        <v>34</v>
      </c>
      <c r="B26" s="30" t="s">
        <v>35</v>
      </c>
      <c r="C26" s="30">
        <v>3111.6</v>
      </c>
      <c r="D26" s="30">
        <v>2074.4</v>
      </c>
      <c r="E26" s="30">
        <v>1037.2</v>
      </c>
      <c r="F26" s="30">
        <v>259.3</v>
      </c>
      <c r="G26" s="30">
        <f t="shared" si="2"/>
        <v>3370.9000000000005</v>
      </c>
      <c r="H26" s="30">
        <v>-125.1</v>
      </c>
      <c r="I26" s="30">
        <v>0</v>
      </c>
      <c r="J26" s="30">
        <v>182.65</v>
      </c>
      <c r="K26" s="30">
        <v>57.55</v>
      </c>
      <c r="L26" s="30">
        <v>0</v>
      </c>
      <c r="M26" s="30">
        <v>0.15</v>
      </c>
      <c r="N26" s="30">
        <f t="shared" si="3"/>
        <v>57.699999999999996</v>
      </c>
      <c r="O26" s="30">
        <f t="shared" si="4"/>
        <v>3313.2000000000007</v>
      </c>
      <c r="P26" s="21" t="s">
        <v>213</v>
      </c>
    </row>
    <row r="27" spans="1:16">
      <c r="A27" s="27" t="s">
        <v>36</v>
      </c>
      <c r="B27" s="28" t="s">
        <v>37</v>
      </c>
      <c r="C27" s="28">
        <v>3111.6</v>
      </c>
      <c r="D27" s="28">
        <v>3111.6</v>
      </c>
      <c r="E27" s="28">
        <v>0</v>
      </c>
      <c r="F27" s="28">
        <v>0</v>
      </c>
      <c r="G27" s="28">
        <f t="shared" si="2"/>
        <v>3111.6</v>
      </c>
      <c r="H27" s="28">
        <v>-125.1</v>
      </c>
      <c r="I27" s="28">
        <v>0</v>
      </c>
      <c r="J27" s="28">
        <v>182.65</v>
      </c>
      <c r="K27" s="28">
        <v>57.55</v>
      </c>
      <c r="L27" s="28">
        <v>0</v>
      </c>
      <c r="M27" s="28">
        <v>0.05</v>
      </c>
      <c r="N27" s="28">
        <f t="shared" si="3"/>
        <v>57.599999999999994</v>
      </c>
      <c r="O27" s="28">
        <f t="shared" si="4"/>
        <v>3054</v>
      </c>
      <c r="P27" s="17" t="s">
        <v>203</v>
      </c>
    </row>
    <row r="28" spans="1:16">
      <c r="A28" s="27" t="s">
        <v>38</v>
      </c>
      <c r="B28" s="28" t="s">
        <v>39</v>
      </c>
      <c r="C28" s="28">
        <v>3111.6</v>
      </c>
      <c r="D28" s="28">
        <v>3111.6</v>
      </c>
      <c r="E28" s="28">
        <v>0</v>
      </c>
      <c r="F28" s="28">
        <v>0</v>
      </c>
      <c r="G28" s="28">
        <f t="shared" si="2"/>
        <v>3111.6</v>
      </c>
      <c r="H28" s="28">
        <v>-125.1</v>
      </c>
      <c r="I28" s="28">
        <v>0</v>
      </c>
      <c r="J28" s="28">
        <v>182.65</v>
      </c>
      <c r="K28" s="28">
        <v>57.55</v>
      </c>
      <c r="L28" s="28">
        <v>0</v>
      </c>
      <c r="M28" s="28">
        <v>0.05</v>
      </c>
      <c r="N28" s="28">
        <f t="shared" si="3"/>
        <v>57.599999999999994</v>
      </c>
      <c r="O28" s="28">
        <f t="shared" si="4"/>
        <v>3054</v>
      </c>
      <c r="P28" s="17" t="s">
        <v>203</v>
      </c>
    </row>
    <row r="29" spans="1:16">
      <c r="A29" s="27" t="s">
        <v>40</v>
      </c>
      <c r="B29" s="28" t="s">
        <v>41</v>
      </c>
      <c r="C29" s="28">
        <v>3111.6</v>
      </c>
      <c r="D29" s="28">
        <v>3111.6</v>
      </c>
      <c r="E29" s="28">
        <v>0</v>
      </c>
      <c r="F29" s="28">
        <v>0</v>
      </c>
      <c r="G29" s="28">
        <f t="shared" si="2"/>
        <v>3111.6</v>
      </c>
      <c r="H29" s="28">
        <v>-125.1</v>
      </c>
      <c r="I29" s="28">
        <v>0</v>
      </c>
      <c r="J29" s="28">
        <v>182.65</v>
      </c>
      <c r="K29" s="28">
        <v>57.55</v>
      </c>
      <c r="L29" s="28">
        <v>0</v>
      </c>
      <c r="M29" s="28">
        <v>0.05</v>
      </c>
      <c r="N29" s="28">
        <f t="shared" si="3"/>
        <v>57.599999999999994</v>
      </c>
      <c r="O29" s="28">
        <f t="shared" si="4"/>
        <v>3054</v>
      </c>
      <c r="P29" s="20" t="s">
        <v>218</v>
      </c>
    </row>
    <row r="30" spans="1:16">
      <c r="A30" s="27" t="s">
        <v>42</v>
      </c>
      <c r="B30" s="28" t="s">
        <v>43</v>
      </c>
      <c r="C30" s="28">
        <v>5420.55</v>
      </c>
      <c r="D30" s="28">
        <v>5420.55</v>
      </c>
      <c r="E30" s="28">
        <v>0</v>
      </c>
      <c r="F30" s="28">
        <v>0</v>
      </c>
      <c r="G30" s="28">
        <f t="shared" si="2"/>
        <v>5420.55</v>
      </c>
      <c r="H30" s="28">
        <v>0</v>
      </c>
      <c r="I30" s="28">
        <v>0</v>
      </c>
      <c r="J30" s="28">
        <v>433.29</v>
      </c>
      <c r="K30" s="28">
        <v>433.29</v>
      </c>
      <c r="L30" s="28">
        <v>0</v>
      </c>
      <c r="M30" s="28">
        <v>0.06</v>
      </c>
      <c r="N30" s="28">
        <f t="shared" si="3"/>
        <v>433.35</v>
      </c>
      <c r="O30" s="28">
        <f t="shared" si="4"/>
        <v>4987.2</v>
      </c>
      <c r="P30" s="17" t="s">
        <v>203</v>
      </c>
    </row>
    <row r="31" spans="1:16">
      <c r="A31" s="27" t="s">
        <v>44</v>
      </c>
      <c r="B31" s="28" t="s">
        <v>45</v>
      </c>
      <c r="C31" s="28">
        <v>3111.6</v>
      </c>
      <c r="D31" s="28">
        <v>3111.6</v>
      </c>
      <c r="E31" s="28">
        <v>0</v>
      </c>
      <c r="F31" s="28">
        <v>0</v>
      </c>
      <c r="G31" s="28">
        <f t="shared" si="2"/>
        <v>3111.6</v>
      </c>
      <c r="H31" s="28">
        <v>-125.1</v>
      </c>
      <c r="I31" s="28">
        <v>0</v>
      </c>
      <c r="J31" s="28">
        <v>182.65</v>
      </c>
      <c r="K31" s="28">
        <v>57.55</v>
      </c>
      <c r="L31" s="28">
        <v>0</v>
      </c>
      <c r="M31" s="28">
        <v>-0.15</v>
      </c>
      <c r="N31" s="28">
        <f t="shared" si="3"/>
        <v>57.4</v>
      </c>
      <c r="O31" s="28">
        <f t="shared" si="4"/>
        <v>3054.2</v>
      </c>
      <c r="P31" s="17" t="s">
        <v>203</v>
      </c>
    </row>
    <row r="32" spans="1:16">
      <c r="A32" s="27" t="s">
        <v>46</v>
      </c>
      <c r="B32" s="28" t="s">
        <v>47</v>
      </c>
      <c r="C32" s="28">
        <v>3111.6</v>
      </c>
      <c r="D32" s="28">
        <v>3111.6</v>
      </c>
      <c r="E32" s="28">
        <v>0</v>
      </c>
      <c r="F32" s="28">
        <v>0</v>
      </c>
      <c r="G32" s="28">
        <f t="shared" si="2"/>
        <v>3111.6</v>
      </c>
      <c r="H32" s="28">
        <v>-125.1</v>
      </c>
      <c r="I32" s="28">
        <v>0</v>
      </c>
      <c r="J32" s="28">
        <v>182.65</v>
      </c>
      <c r="K32" s="28">
        <v>57.55</v>
      </c>
      <c r="L32" s="28">
        <v>0</v>
      </c>
      <c r="M32" s="28">
        <v>0.05</v>
      </c>
      <c r="N32" s="28">
        <f t="shared" si="3"/>
        <v>57.599999999999994</v>
      </c>
      <c r="O32" s="28">
        <f t="shared" si="4"/>
        <v>3054</v>
      </c>
      <c r="P32" s="17" t="s">
        <v>203</v>
      </c>
    </row>
    <row r="33" spans="1:16">
      <c r="A33" s="27" t="s">
        <v>48</v>
      </c>
      <c r="B33" s="28" t="s">
        <v>49</v>
      </c>
      <c r="C33" s="28">
        <v>3111.6</v>
      </c>
      <c r="D33" s="28">
        <v>3111.6</v>
      </c>
      <c r="E33" s="28">
        <v>0</v>
      </c>
      <c r="F33" s="28">
        <v>0</v>
      </c>
      <c r="G33" s="28">
        <f t="shared" si="2"/>
        <v>3111.6</v>
      </c>
      <c r="H33" s="28">
        <v>-125.1</v>
      </c>
      <c r="I33" s="28">
        <v>0</v>
      </c>
      <c r="J33" s="28">
        <v>182.65</v>
      </c>
      <c r="K33" s="28">
        <v>57.55</v>
      </c>
      <c r="L33" s="28">
        <v>0</v>
      </c>
      <c r="M33" s="28">
        <v>0.05</v>
      </c>
      <c r="N33" s="28">
        <f t="shared" si="3"/>
        <v>57.599999999999994</v>
      </c>
      <c r="O33" s="28">
        <f t="shared" si="4"/>
        <v>3054</v>
      </c>
      <c r="P33" s="17" t="s">
        <v>203</v>
      </c>
    </row>
    <row r="34" spans="1:16">
      <c r="A34" s="27" t="s">
        <v>50</v>
      </c>
      <c r="B34" s="28" t="s">
        <v>51</v>
      </c>
      <c r="C34" s="28">
        <v>3111.6</v>
      </c>
      <c r="D34" s="28">
        <v>3111.6</v>
      </c>
      <c r="E34" s="28">
        <v>0</v>
      </c>
      <c r="F34" s="28">
        <v>0</v>
      </c>
      <c r="G34" s="28">
        <f t="shared" si="2"/>
        <v>3111.6</v>
      </c>
      <c r="H34" s="28">
        <v>-125.1</v>
      </c>
      <c r="I34" s="28">
        <v>0</v>
      </c>
      <c r="J34" s="28">
        <v>182.65</v>
      </c>
      <c r="K34" s="28">
        <v>57.55</v>
      </c>
      <c r="L34" s="28">
        <v>0</v>
      </c>
      <c r="M34" s="28">
        <v>-0.15</v>
      </c>
      <c r="N34" s="28">
        <f t="shared" si="3"/>
        <v>57.4</v>
      </c>
      <c r="O34" s="28">
        <f t="shared" si="4"/>
        <v>3054.2</v>
      </c>
      <c r="P34" s="17" t="s">
        <v>203</v>
      </c>
    </row>
    <row r="35" spans="1:16">
      <c r="A35" s="27" t="s">
        <v>52</v>
      </c>
      <c r="B35" s="28" t="s">
        <v>53</v>
      </c>
      <c r="C35" s="28">
        <v>3111.6</v>
      </c>
      <c r="D35" s="28">
        <v>3111.6</v>
      </c>
      <c r="E35" s="28">
        <v>0</v>
      </c>
      <c r="F35" s="28">
        <v>0</v>
      </c>
      <c r="G35" s="28">
        <f t="shared" si="2"/>
        <v>3111.6</v>
      </c>
      <c r="H35" s="28">
        <v>-125.1</v>
      </c>
      <c r="I35" s="28">
        <v>0</v>
      </c>
      <c r="J35" s="28">
        <v>182.65</v>
      </c>
      <c r="K35" s="28">
        <v>57.55</v>
      </c>
      <c r="L35" s="28">
        <v>0</v>
      </c>
      <c r="M35" s="28">
        <v>0.05</v>
      </c>
      <c r="N35" s="28">
        <f t="shared" si="3"/>
        <v>57.599999999999994</v>
      </c>
      <c r="O35" s="28">
        <f t="shared" si="4"/>
        <v>3054</v>
      </c>
      <c r="P35" s="17" t="s">
        <v>203</v>
      </c>
    </row>
    <row r="36" spans="1:16" s="5" customFormat="1">
      <c r="A36" s="9" t="s">
        <v>19</v>
      </c>
      <c r="C36" s="5" t="s">
        <v>20</v>
      </c>
      <c r="D36" s="5" t="s">
        <v>20</v>
      </c>
      <c r="E36" s="5" t="s">
        <v>20</v>
      </c>
      <c r="F36" s="5" t="s">
        <v>20</v>
      </c>
      <c r="G36" s="5" t="s">
        <v>20</v>
      </c>
      <c r="H36" s="5" t="s">
        <v>20</v>
      </c>
      <c r="I36" s="5" t="s">
        <v>20</v>
      </c>
      <c r="J36" s="5" t="s">
        <v>20</v>
      </c>
      <c r="K36" s="5" t="s">
        <v>20</v>
      </c>
      <c r="L36" s="13" t="s">
        <v>20</v>
      </c>
      <c r="M36" s="5" t="s">
        <v>20</v>
      </c>
      <c r="N36" s="13" t="s">
        <v>20</v>
      </c>
      <c r="O36" s="5" t="s">
        <v>20</v>
      </c>
      <c r="P36" s="19"/>
    </row>
    <row r="37" spans="1:16">
      <c r="C37" s="31">
        <f>SUM(C21:C36)</f>
        <v>49822.499999999985</v>
      </c>
      <c r="D37" s="31">
        <f t="shared" ref="D37:O37" si="5">SUM(D21:D36)</f>
        <v>47042.739999999991</v>
      </c>
      <c r="E37" s="31">
        <f t="shared" si="5"/>
        <v>1037.2</v>
      </c>
      <c r="F37" s="31">
        <f t="shared" si="5"/>
        <v>259.3</v>
      </c>
      <c r="G37" s="31">
        <f t="shared" si="5"/>
        <v>48339.239999999991</v>
      </c>
      <c r="H37" s="31">
        <f t="shared" si="5"/>
        <v>-1826.9299999999994</v>
      </c>
      <c r="I37" s="31">
        <f t="shared" si="5"/>
        <v>-119.55</v>
      </c>
      <c r="J37" s="31">
        <f t="shared" si="5"/>
        <v>2961.5200000000009</v>
      </c>
      <c r="K37" s="31">
        <f t="shared" si="5"/>
        <v>1254.1299999999999</v>
      </c>
      <c r="L37" s="31">
        <f t="shared" si="5"/>
        <v>0</v>
      </c>
      <c r="M37" s="31">
        <f t="shared" si="5"/>
        <v>0.26</v>
      </c>
      <c r="N37" s="31">
        <f t="shared" si="5"/>
        <v>1134.8399999999999</v>
      </c>
      <c r="O37" s="31">
        <f t="shared" si="5"/>
        <v>47204.4</v>
      </c>
    </row>
    <row r="39" spans="1:16" ht="15">
      <c r="A39" s="25" t="s">
        <v>54</v>
      </c>
      <c r="B39" s="26"/>
      <c r="L39" s="11"/>
    </row>
    <row r="40" spans="1:16">
      <c r="A40" s="27" t="s">
        <v>55</v>
      </c>
      <c r="B40" s="28" t="s">
        <v>56</v>
      </c>
      <c r="C40" s="28">
        <v>3111.6</v>
      </c>
      <c r="D40" s="28">
        <v>3111.6</v>
      </c>
      <c r="E40" s="28">
        <v>0</v>
      </c>
      <c r="F40" s="28">
        <v>0</v>
      </c>
      <c r="G40" s="28">
        <f t="shared" ref="G40:G46" si="6">SUM(D40:F40)</f>
        <v>3111.6</v>
      </c>
      <c r="H40" s="28">
        <v>-125.1</v>
      </c>
      <c r="I40" s="28">
        <v>0</v>
      </c>
      <c r="J40" s="28">
        <v>182.65</v>
      </c>
      <c r="K40" s="28">
        <v>57.55</v>
      </c>
      <c r="L40" s="28">
        <v>0</v>
      </c>
      <c r="M40" s="28">
        <v>-0.15</v>
      </c>
      <c r="N40" s="28">
        <f t="shared" ref="N40:N46" si="7">+I40+K40+M40</f>
        <v>57.4</v>
      </c>
      <c r="O40" s="28">
        <f t="shared" ref="O40:O46" si="8">+G40-N40</f>
        <v>3054.2</v>
      </c>
      <c r="P40" s="17" t="s">
        <v>203</v>
      </c>
    </row>
    <row r="41" spans="1:16">
      <c r="A41" s="27" t="s">
        <v>57</v>
      </c>
      <c r="B41" s="28" t="s">
        <v>58</v>
      </c>
      <c r="C41" s="28">
        <v>3111.6</v>
      </c>
      <c r="D41" s="28">
        <v>3111.6</v>
      </c>
      <c r="E41" s="28">
        <v>0</v>
      </c>
      <c r="F41" s="28">
        <v>0</v>
      </c>
      <c r="G41" s="28">
        <f t="shared" si="6"/>
        <v>3111.6</v>
      </c>
      <c r="H41" s="28">
        <v>-125.1</v>
      </c>
      <c r="I41" s="28">
        <v>0</v>
      </c>
      <c r="J41" s="28">
        <v>182.65</v>
      </c>
      <c r="K41" s="28">
        <v>57.55</v>
      </c>
      <c r="L41" s="28">
        <v>0</v>
      </c>
      <c r="M41" s="28">
        <v>0.05</v>
      </c>
      <c r="N41" s="28">
        <f t="shared" si="7"/>
        <v>57.599999999999994</v>
      </c>
      <c r="O41" s="28">
        <f t="shared" si="8"/>
        <v>3054</v>
      </c>
      <c r="P41" s="17" t="s">
        <v>203</v>
      </c>
    </row>
    <row r="42" spans="1:16" s="16" customFormat="1">
      <c r="A42" s="29" t="s">
        <v>59</v>
      </c>
      <c r="B42" s="30" t="s">
        <v>60</v>
      </c>
      <c r="C42" s="30">
        <v>3111.6</v>
      </c>
      <c r="D42" s="30">
        <v>1524.95</v>
      </c>
      <c r="E42" s="30">
        <v>0</v>
      </c>
      <c r="F42" s="30">
        <v>0</v>
      </c>
      <c r="G42" s="30">
        <f t="shared" si="6"/>
        <v>1524.95</v>
      </c>
      <c r="H42" s="30">
        <v>-200.63</v>
      </c>
      <c r="I42" s="30">
        <v>-119.53</v>
      </c>
      <c r="J42" s="30">
        <v>81.099999999999994</v>
      </c>
      <c r="K42" s="30">
        <v>0</v>
      </c>
      <c r="L42" s="30">
        <v>0</v>
      </c>
      <c r="M42" s="30">
        <v>-0.12</v>
      </c>
      <c r="N42" s="30">
        <f t="shared" si="7"/>
        <v>-119.65</v>
      </c>
      <c r="O42" s="30">
        <f t="shared" si="8"/>
        <v>1644.6000000000001</v>
      </c>
      <c r="P42" s="21" t="s">
        <v>215</v>
      </c>
    </row>
    <row r="43" spans="1:16">
      <c r="A43" s="27" t="s">
        <v>61</v>
      </c>
      <c r="B43" s="28" t="s">
        <v>62</v>
      </c>
      <c r="C43" s="28">
        <v>3600</v>
      </c>
      <c r="D43" s="28">
        <v>3600</v>
      </c>
      <c r="E43" s="28">
        <v>0</v>
      </c>
      <c r="F43" s="28">
        <v>0</v>
      </c>
      <c r="G43" s="28">
        <f t="shared" si="6"/>
        <v>3600</v>
      </c>
      <c r="H43" s="28">
        <v>-107.37</v>
      </c>
      <c r="I43" s="28">
        <v>0</v>
      </c>
      <c r="J43" s="28">
        <v>235.22</v>
      </c>
      <c r="K43" s="28">
        <v>127.84</v>
      </c>
      <c r="L43" s="28">
        <v>0</v>
      </c>
      <c r="M43" s="28">
        <v>-0.04</v>
      </c>
      <c r="N43" s="28">
        <f t="shared" si="7"/>
        <v>127.8</v>
      </c>
      <c r="O43" s="28">
        <f t="shared" si="8"/>
        <v>3472.2</v>
      </c>
      <c r="P43" s="17" t="s">
        <v>203</v>
      </c>
    </row>
    <row r="44" spans="1:16">
      <c r="A44" s="27" t="s">
        <v>63</v>
      </c>
      <c r="B44" s="28" t="s">
        <v>64</v>
      </c>
      <c r="C44" s="28">
        <v>3267.3</v>
      </c>
      <c r="D44" s="28">
        <v>3267.3</v>
      </c>
      <c r="E44" s="28">
        <v>0</v>
      </c>
      <c r="F44" s="28">
        <v>0</v>
      </c>
      <c r="G44" s="28">
        <f t="shared" si="6"/>
        <v>3267.3</v>
      </c>
      <c r="H44" s="28">
        <v>-125.1</v>
      </c>
      <c r="I44" s="28">
        <v>0</v>
      </c>
      <c r="J44" s="28">
        <v>199.02</v>
      </c>
      <c r="K44" s="28">
        <v>73.92</v>
      </c>
      <c r="L44" s="28">
        <v>0</v>
      </c>
      <c r="M44" s="28">
        <v>-0.02</v>
      </c>
      <c r="N44" s="28">
        <f t="shared" si="7"/>
        <v>73.900000000000006</v>
      </c>
      <c r="O44" s="28">
        <f t="shared" si="8"/>
        <v>3193.4</v>
      </c>
      <c r="P44" s="17" t="s">
        <v>203</v>
      </c>
    </row>
    <row r="45" spans="1:16">
      <c r="A45" s="27" t="s">
        <v>65</v>
      </c>
      <c r="B45" s="28" t="s">
        <v>66</v>
      </c>
      <c r="C45" s="28">
        <v>3267.3</v>
      </c>
      <c r="D45" s="28">
        <v>3267.3</v>
      </c>
      <c r="E45" s="28">
        <v>0</v>
      </c>
      <c r="F45" s="28">
        <v>0</v>
      </c>
      <c r="G45" s="28">
        <f t="shared" si="6"/>
        <v>3267.3</v>
      </c>
      <c r="H45" s="28">
        <v>-125.1</v>
      </c>
      <c r="I45" s="28">
        <v>0</v>
      </c>
      <c r="J45" s="28">
        <v>199.02</v>
      </c>
      <c r="K45" s="28">
        <v>73.92</v>
      </c>
      <c r="L45" s="28">
        <v>0</v>
      </c>
      <c r="M45" s="28">
        <v>0.18</v>
      </c>
      <c r="N45" s="28">
        <f t="shared" si="7"/>
        <v>74.100000000000009</v>
      </c>
      <c r="O45" s="28">
        <f t="shared" si="8"/>
        <v>3193.2000000000003</v>
      </c>
      <c r="P45" s="17" t="s">
        <v>203</v>
      </c>
    </row>
    <row r="46" spans="1:16">
      <c r="A46" s="27" t="s">
        <v>67</v>
      </c>
      <c r="B46" s="28" t="s">
        <v>68</v>
      </c>
      <c r="C46" s="28">
        <v>3111.6</v>
      </c>
      <c r="D46" s="28">
        <v>3111.6</v>
      </c>
      <c r="E46" s="28">
        <v>0</v>
      </c>
      <c r="F46" s="28">
        <v>0</v>
      </c>
      <c r="G46" s="28">
        <f t="shared" si="6"/>
        <v>3111.6</v>
      </c>
      <c r="H46" s="28">
        <v>-125.1</v>
      </c>
      <c r="I46" s="28">
        <v>0</v>
      </c>
      <c r="J46" s="28">
        <v>182.65</v>
      </c>
      <c r="K46" s="28">
        <v>57.55</v>
      </c>
      <c r="L46" s="28">
        <v>0</v>
      </c>
      <c r="M46" s="28">
        <v>0.05</v>
      </c>
      <c r="N46" s="28">
        <f t="shared" si="7"/>
        <v>57.599999999999994</v>
      </c>
      <c r="O46" s="28">
        <f t="shared" si="8"/>
        <v>3054</v>
      </c>
      <c r="P46" s="17" t="s">
        <v>203</v>
      </c>
    </row>
    <row r="47" spans="1:16" s="5" customFormat="1">
      <c r="A47" s="9" t="s">
        <v>19</v>
      </c>
      <c r="C47" s="5" t="s">
        <v>20</v>
      </c>
      <c r="D47" s="5" t="s">
        <v>20</v>
      </c>
      <c r="E47" s="5" t="s">
        <v>20</v>
      </c>
      <c r="F47" s="5" t="s">
        <v>20</v>
      </c>
      <c r="G47" s="5" t="s">
        <v>20</v>
      </c>
      <c r="H47" s="5" t="s">
        <v>20</v>
      </c>
      <c r="I47" s="5" t="s">
        <v>20</v>
      </c>
      <c r="J47" s="5" t="s">
        <v>20</v>
      </c>
      <c r="K47" s="5" t="s">
        <v>20</v>
      </c>
      <c r="L47" s="13" t="s">
        <v>20</v>
      </c>
      <c r="M47" s="5" t="s">
        <v>20</v>
      </c>
      <c r="N47" s="13" t="s">
        <v>20</v>
      </c>
      <c r="O47" s="5" t="s">
        <v>20</v>
      </c>
      <c r="P47" s="19"/>
    </row>
    <row r="48" spans="1:16">
      <c r="C48" s="31">
        <f>SUM(C40:C47)</f>
        <v>22580.999999999996</v>
      </c>
      <c r="D48" s="31">
        <f t="shared" ref="D48:O48" si="9">SUM(D40:D47)</f>
        <v>20994.35</v>
      </c>
      <c r="E48" s="31">
        <f t="shared" si="9"/>
        <v>0</v>
      </c>
      <c r="F48" s="31">
        <f t="shared" si="9"/>
        <v>0</v>
      </c>
      <c r="G48" s="31">
        <f t="shared" si="9"/>
        <v>20994.35</v>
      </c>
      <c r="H48" s="31">
        <f t="shared" si="9"/>
        <v>-933.50000000000011</v>
      </c>
      <c r="I48" s="31">
        <f t="shared" si="9"/>
        <v>-119.53</v>
      </c>
      <c r="J48" s="31">
        <f t="shared" si="9"/>
        <v>1262.3100000000002</v>
      </c>
      <c r="K48" s="31">
        <f t="shared" si="9"/>
        <v>448.33000000000004</v>
      </c>
      <c r="L48" s="31">
        <f t="shared" si="9"/>
        <v>0</v>
      </c>
      <c r="M48" s="31">
        <f t="shared" si="9"/>
        <v>-4.9999999999999975E-2</v>
      </c>
      <c r="N48" s="31">
        <f t="shared" si="9"/>
        <v>328.75</v>
      </c>
      <c r="O48" s="31">
        <f t="shared" si="9"/>
        <v>20665.599999999999</v>
      </c>
    </row>
    <row r="50" spans="1:16" ht="15">
      <c r="A50" s="25" t="s">
        <v>69</v>
      </c>
      <c r="B50" s="26"/>
      <c r="L50" s="11"/>
    </row>
    <row r="51" spans="1:16">
      <c r="A51" s="27" t="s">
        <v>70</v>
      </c>
      <c r="B51" s="28" t="s">
        <v>71</v>
      </c>
      <c r="C51" s="28">
        <v>3111.6</v>
      </c>
      <c r="D51" s="28">
        <v>3111.6</v>
      </c>
      <c r="E51" s="28">
        <v>0</v>
      </c>
      <c r="F51" s="28">
        <v>0</v>
      </c>
      <c r="G51" s="28">
        <f t="shared" ref="G51:G57" si="10">SUM(D51:F51)</f>
        <v>3111.6</v>
      </c>
      <c r="H51" s="28">
        <v>-125.1</v>
      </c>
      <c r="I51" s="28">
        <v>0</v>
      </c>
      <c r="J51" s="28">
        <v>182.65</v>
      </c>
      <c r="K51" s="28">
        <v>57.55</v>
      </c>
      <c r="L51" s="28">
        <v>0</v>
      </c>
      <c r="M51" s="28">
        <v>0.05</v>
      </c>
      <c r="N51" s="28">
        <f t="shared" ref="N51:N57" si="11">+I51+K51+M51</f>
        <v>57.599999999999994</v>
      </c>
      <c r="O51" s="28">
        <f t="shared" ref="O51:O57" si="12">+G51-N51</f>
        <v>3054</v>
      </c>
      <c r="P51" s="17" t="s">
        <v>203</v>
      </c>
    </row>
    <row r="52" spans="1:16">
      <c r="A52" s="27" t="s">
        <v>72</v>
      </c>
      <c r="B52" s="28" t="s">
        <v>73</v>
      </c>
      <c r="C52" s="28">
        <v>3111.6</v>
      </c>
      <c r="D52" s="28">
        <v>3111.6</v>
      </c>
      <c r="E52" s="28">
        <v>0</v>
      </c>
      <c r="F52" s="28">
        <v>0</v>
      </c>
      <c r="G52" s="28">
        <f t="shared" si="10"/>
        <v>3111.6</v>
      </c>
      <c r="H52" s="28">
        <v>-125.1</v>
      </c>
      <c r="I52" s="28">
        <v>0</v>
      </c>
      <c r="J52" s="28">
        <v>182.65</v>
      </c>
      <c r="K52" s="28">
        <v>57.55</v>
      </c>
      <c r="L52" s="28">
        <v>0</v>
      </c>
      <c r="M52" s="28">
        <v>0.05</v>
      </c>
      <c r="N52" s="28">
        <f t="shared" si="11"/>
        <v>57.599999999999994</v>
      </c>
      <c r="O52" s="28">
        <f t="shared" si="12"/>
        <v>3054</v>
      </c>
      <c r="P52" s="17" t="s">
        <v>203</v>
      </c>
    </row>
    <row r="53" spans="1:16">
      <c r="A53" s="27" t="s">
        <v>74</v>
      </c>
      <c r="B53" s="28" t="s">
        <v>75</v>
      </c>
      <c r="C53" s="28">
        <v>4728.1499999999996</v>
      </c>
      <c r="D53" s="28">
        <v>4728.1499999999996</v>
      </c>
      <c r="E53" s="28">
        <v>0</v>
      </c>
      <c r="F53" s="28">
        <v>0</v>
      </c>
      <c r="G53" s="28">
        <f t="shared" si="10"/>
        <v>4728.1499999999996</v>
      </c>
      <c r="H53" s="28">
        <v>0</v>
      </c>
      <c r="I53" s="28">
        <v>0</v>
      </c>
      <c r="J53" s="28">
        <v>357.96</v>
      </c>
      <c r="K53" s="28">
        <v>357.96</v>
      </c>
      <c r="L53" s="28">
        <v>0</v>
      </c>
      <c r="M53" s="28">
        <v>-0.01</v>
      </c>
      <c r="N53" s="28">
        <f t="shared" si="11"/>
        <v>357.95</v>
      </c>
      <c r="O53" s="28">
        <f t="shared" si="12"/>
        <v>4370.2</v>
      </c>
    </row>
    <row r="54" spans="1:16">
      <c r="A54" s="27" t="s">
        <v>76</v>
      </c>
      <c r="B54" s="28" t="s">
        <v>77</v>
      </c>
      <c r="C54" s="28">
        <v>3484.05</v>
      </c>
      <c r="D54" s="28">
        <v>3484.05</v>
      </c>
      <c r="E54" s="28">
        <v>0</v>
      </c>
      <c r="F54" s="28">
        <v>0</v>
      </c>
      <c r="G54" s="28">
        <f t="shared" si="10"/>
        <v>3484.05</v>
      </c>
      <c r="H54" s="28">
        <v>-125.1</v>
      </c>
      <c r="I54" s="28">
        <v>0</v>
      </c>
      <c r="J54" s="28">
        <v>222.6</v>
      </c>
      <c r="K54" s="28">
        <v>97.5</v>
      </c>
      <c r="L54" s="28">
        <v>0</v>
      </c>
      <c r="M54" s="28">
        <v>-0.05</v>
      </c>
      <c r="N54" s="28">
        <f t="shared" si="11"/>
        <v>97.45</v>
      </c>
      <c r="O54" s="28">
        <f t="shared" si="12"/>
        <v>3386.6000000000004</v>
      </c>
      <c r="P54" s="17" t="s">
        <v>203</v>
      </c>
    </row>
    <row r="55" spans="1:16">
      <c r="A55" s="27" t="s">
        <v>78</v>
      </c>
      <c r="B55" s="28" t="s">
        <v>79</v>
      </c>
      <c r="C55" s="28">
        <v>5420.55</v>
      </c>
      <c r="D55" s="28">
        <v>5420.55</v>
      </c>
      <c r="E55" s="28">
        <v>0</v>
      </c>
      <c r="F55" s="28">
        <v>0</v>
      </c>
      <c r="G55" s="28">
        <f t="shared" si="10"/>
        <v>5420.55</v>
      </c>
      <c r="H55" s="28">
        <v>0</v>
      </c>
      <c r="I55" s="28">
        <v>0</v>
      </c>
      <c r="J55" s="28">
        <v>433.29</v>
      </c>
      <c r="K55" s="28">
        <v>433.29</v>
      </c>
      <c r="L55" s="28">
        <v>0</v>
      </c>
      <c r="M55" s="28">
        <v>-0.14000000000000001</v>
      </c>
      <c r="N55" s="28">
        <f t="shared" si="11"/>
        <v>433.15000000000003</v>
      </c>
      <c r="O55" s="28">
        <f t="shared" si="12"/>
        <v>4987.4000000000005</v>
      </c>
    </row>
    <row r="56" spans="1:16">
      <c r="A56" s="27" t="s">
        <v>80</v>
      </c>
      <c r="B56" s="28" t="s">
        <v>81</v>
      </c>
      <c r="C56" s="28">
        <v>3111.6</v>
      </c>
      <c r="D56" s="28">
        <v>3111.6</v>
      </c>
      <c r="E56" s="28">
        <v>0</v>
      </c>
      <c r="F56" s="28">
        <v>0</v>
      </c>
      <c r="G56" s="28">
        <f t="shared" si="10"/>
        <v>3111.6</v>
      </c>
      <c r="H56" s="28">
        <v>-125.1</v>
      </c>
      <c r="I56" s="28">
        <v>0</v>
      </c>
      <c r="J56" s="28">
        <v>182.65</v>
      </c>
      <c r="K56" s="28">
        <v>57.55</v>
      </c>
      <c r="L56" s="28">
        <v>0</v>
      </c>
      <c r="M56" s="28">
        <v>0.05</v>
      </c>
      <c r="N56" s="28">
        <f t="shared" si="11"/>
        <v>57.599999999999994</v>
      </c>
      <c r="O56" s="28">
        <f t="shared" si="12"/>
        <v>3054</v>
      </c>
      <c r="P56" s="17" t="s">
        <v>203</v>
      </c>
    </row>
    <row r="57" spans="1:16">
      <c r="A57" s="27" t="s">
        <v>82</v>
      </c>
      <c r="B57" s="28" t="s">
        <v>83</v>
      </c>
      <c r="C57" s="28">
        <v>3111.6</v>
      </c>
      <c r="D57" s="28">
        <v>3111.6</v>
      </c>
      <c r="E57" s="28">
        <v>0</v>
      </c>
      <c r="F57" s="28">
        <v>0</v>
      </c>
      <c r="G57" s="28">
        <f t="shared" si="10"/>
        <v>3111.6</v>
      </c>
      <c r="H57" s="28">
        <v>-125.1</v>
      </c>
      <c r="I57" s="28">
        <v>0</v>
      </c>
      <c r="J57" s="28">
        <v>182.65</v>
      </c>
      <c r="K57" s="28">
        <v>57.55</v>
      </c>
      <c r="L57" s="28">
        <v>0</v>
      </c>
      <c r="M57" s="28">
        <v>0.05</v>
      </c>
      <c r="N57" s="28">
        <f t="shared" si="11"/>
        <v>57.599999999999994</v>
      </c>
      <c r="O57" s="28">
        <f t="shared" si="12"/>
        <v>3054</v>
      </c>
      <c r="P57" s="17" t="s">
        <v>203</v>
      </c>
    </row>
    <row r="58" spans="1:16" s="5" customFormat="1">
      <c r="A58" s="9" t="s">
        <v>19</v>
      </c>
      <c r="C58" s="5" t="s">
        <v>20</v>
      </c>
      <c r="D58" s="5" t="s">
        <v>20</v>
      </c>
      <c r="E58" s="5" t="s">
        <v>20</v>
      </c>
      <c r="F58" s="5" t="s">
        <v>20</v>
      </c>
      <c r="G58" s="5" t="s">
        <v>20</v>
      </c>
      <c r="H58" s="5" t="s">
        <v>20</v>
      </c>
      <c r="I58" s="5" t="s">
        <v>20</v>
      </c>
      <c r="J58" s="5" t="s">
        <v>20</v>
      </c>
      <c r="K58" s="5" t="s">
        <v>20</v>
      </c>
      <c r="L58" s="13" t="s">
        <v>20</v>
      </c>
      <c r="M58" s="5" t="s">
        <v>20</v>
      </c>
      <c r="N58" s="13" t="s">
        <v>20</v>
      </c>
      <c r="O58" s="5" t="s">
        <v>20</v>
      </c>
      <c r="P58" s="19"/>
    </row>
    <row r="59" spans="1:16">
      <c r="C59" s="31">
        <f>SUM(C51:C58)</f>
        <v>26079.149999999994</v>
      </c>
      <c r="D59" s="31">
        <f t="shared" ref="D59:O59" si="13">SUM(D51:D58)</f>
        <v>26079.149999999994</v>
      </c>
      <c r="E59" s="31">
        <f t="shared" si="13"/>
        <v>0</v>
      </c>
      <c r="F59" s="31">
        <f t="shared" si="13"/>
        <v>0</v>
      </c>
      <c r="G59" s="31">
        <f t="shared" si="13"/>
        <v>26079.149999999994</v>
      </c>
      <c r="H59" s="31">
        <f t="shared" si="13"/>
        <v>-625.5</v>
      </c>
      <c r="I59" s="31">
        <f t="shared" si="13"/>
        <v>0</v>
      </c>
      <c r="J59" s="31">
        <f t="shared" si="13"/>
        <v>1744.4500000000003</v>
      </c>
      <c r="K59" s="31">
        <f t="shared" si="13"/>
        <v>1118.9499999999998</v>
      </c>
      <c r="L59" s="31">
        <f t="shared" si="13"/>
        <v>0</v>
      </c>
      <c r="M59" s="31">
        <f t="shared" si="13"/>
        <v>0</v>
      </c>
      <c r="N59" s="31">
        <f t="shared" si="13"/>
        <v>1118.9499999999998</v>
      </c>
      <c r="O59" s="31">
        <f t="shared" si="13"/>
        <v>24960.2</v>
      </c>
    </row>
    <row r="61" spans="1:16" ht="15">
      <c r="A61" s="25" t="s">
        <v>84</v>
      </c>
      <c r="B61" s="26"/>
      <c r="L61" s="11"/>
    </row>
    <row r="62" spans="1:16">
      <c r="A62" s="27" t="s">
        <v>85</v>
      </c>
      <c r="B62" s="28" t="s">
        <v>86</v>
      </c>
      <c r="C62" s="28">
        <v>3111.6</v>
      </c>
      <c r="D62" s="28">
        <v>3111.6</v>
      </c>
      <c r="E62" s="28">
        <v>0</v>
      </c>
      <c r="F62" s="28">
        <v>0</v>
      </c>
      <c r="G62" s="28">
        <f t="shared" ref="G62:G64" si="14">SUM(D62:F62)</f>
        <v>3111.6</v>
      </c>
      <c r="H62" s="28">
        <v>-125.1</v>
      </c>
      <c r="I62" s="28">
        <v>0</v>
      </c>
      <c r="J62" s="28">
        <v>182.65</v>
      </c>
      <c r="K62" s="28">
        <v>57.55</v>
      </c>
      <c r="L62" s="28">
        <v>0</v>
      </c>
      <c r="M62" s="28">
        <v>0.05</v>
      </c>
      <c r="N62" s="28">
        <f t="shared" ref="N62:N64" si="15">+I62+K62+M62</f>
        <v>57.599999999999994</v>
      </c>
      <c r="O62" s="28">
        <f t="shared" ref="O62:O64" si="16">+G62-N62</f>
        <v>3054</v>
      </c>
      <c r="P62" s="17" t="s">
        <v>203</v>
      </c>
    </row>
    <row r="63" spans="1:16">
      <c r="A63" s="27" t="s">
        <v>87</v>
      </c>
      <c r="B63" s="28" t="s">
        <v>88</v>
      </c>
      <c r="C63" s="28">
        <v>3903.45</v>
      </c>
      <c r="D63" s="28">
        <v>3903.45</v>
      </c>
      <c r="E63" s="28">
        <v>0</v>
      </c>
      <c r="F63" s="28">
        <v>0</v>
      </c>
      <c r="G63" s="28">
        <f t="shared" si="14"/>
        <v>3903.45</v>
      </c>
      <c r="H63" s="28">
        <v>0</v>
      </c>
      <c r="I63" s="28">
        <v>0</v>
      </c>
      <c r="J63" s="28">
        <v>268.23</v>
      </c>
      <c r="K63" s="28">
        <v>268.23</v>
      </c>
      <c r="L63" s="28">
        <v>0</v>
      </c>
      <c r="M63" s="28">
        <v>0.02</v>
      </c>
      <c r="N63" s="28">
        <f t="shared" si="15"/>
        <v>268.25</v>
      </c>
      <c r="O63" s="28">
        <f t="shared" si="16"/>
        <v>3635.2</v>
      </c>
      <c r="P63" s="17" t="s">
        <v>203</v>
      </c>
    </row>
    <row r="64" spans="1:16">
      <c r="A64" s="27" t="s">
        <v>89</v>
      </c>
      <c r="B64" s="28" t="s">
        <v>90</v>
      </c>
      <c r="C64" s="28">
        <v>3603.6</v>
      </c>
      <c r="D64" s="28">
        <v>3603.6</v>
      </c>
      <c r="E64" s="28">
        <v>0</v>
      </c>
      <c r="F64" s="28">
        <v>0</v>
      </c>
      <c r="G64" s="28">
        <f t="shared" si="14"/>
        <v>3603.6</v>
      </c>
      <c r="H64" s="28">
        <v>-107.37</v>
      </c>
      <c r="I64" s="28">
        <v>0</v>
      </c>
      <c r="J64" s="28">
        <v>235.61</v>
      </c>
      <c r="K64" s="28">
        <v>128.24</v>
      </c>
      <c r="L64" s="28">
        <v>0</v>
      </c>
      <c r="M64" s="28">
        <v>-0.04</v>
      </c>
      <c r="N64" s="28">
        <f t="shared" si="15"/>
        <v>128.20000000000002</v>
      </c>
      <c r="O64" s="28">
        <f t="shared" si="16"/>
        <v>3475.4</v>
      </c>
      <c r="P64" s="17" t="s">
        <v>203</v>
      </c>
    </row>
    <row r="65" spans="1:16" s="5" customFormat="1">
      <c r="A65" s="9" t="s">
        <v>19</v>
      </c>
      <c r="C65" s="5" t="s">
        <v>20</v>
      </c>
      <c r="D65" s="5" t="s">
        <v>20</v>
      </c>
      <c r="E65" s="5" t="s">
        <v>20</v>
      </c>
      <c r="F65" s="5" t="s">
        <v>20</v>
      </c>
      <c r="G65" s="5" t="s">
        <v>20</v>
      </c>
      <c r="H65" s="5" t="s">
        <v>20</v>
      </c>
      <c r="I65" s="5" t="s">
        <v>20</v>
      </c>
      <c r="J65" s="5" t="s">
        <v>20</v>
      </c>
      <c r="K65" s="5" t="s">
        <v>20</v>
      </c>
      <c r="L65" s="13" t="s">
        <v>20</v>
      </c>
      <c r="M65" s="5" t="s">
        <v>20</v>
      </c>
      <c r="N65" s="13" t="s">
        <v>20</v>
      </c>
      <c r="O65" s="5" t="s">
        <v>20</v>
      </c>
      <c r="P65" s="19"/>
    </row>
    <row r="66" spans="1:16">
      <c r="C66" s="31">
        <f>SUM(C62:C65)</f>
        <v>10618.65</v>
      </c>
      <c r="D66" s="31">
        <f t="shared" ref="D66:O66" si="17">SUM(D62:D65)</f>
        <v>10618.65</v>
      </c>
      <c r="E66" s="31">
        <f t="shared" si="17"/>
        <v>0</v>
      </c>
      <c r="F66" s="31">
        <f t="shared" si="17"/>
        <v>0</v>
      </c>
      <c r="G66" s="31">
        <f t="shared" si="17"/>
        <v>10618.65</v>
      </c>
      <c r="H66" s="31">
        <f t="shared" si="17"/>
        <v>-232.47</v>
      </c>
      <c r="I66" s="31">
        <f t="shared" si="17"/>
        <v>0</v>
      </c>
      <c r="J66" s="31">
        <f t="shared" si="17"/>
        <v>686.49</v>
      </c>
      <c r="K66" s="31">
        <f t="shared" si="17"/>
        <v>454.02000000000004</v>
      </c>
      <c r="L66" s="31">
        <f t="shared" si="17"/>
        <v>0</v>
      </c>
      <c r="M66" s="31">
        <f t="shared" si="17"/>
        <v>3.0000000000000006E-2</v>
      </c>
      <c r="N66" s="31">
        <f t="shared" si="17"/>
        <v>454.05000000000007</v>
      </c>
      <c r="O66" s="31">
        <f t="shared" si="17"/>
        <v>10164.6</v>
      </c>
    </row>
    <row r="68" spans="1:16" ht="15">
      <c r="A68" s="25" t="s">
        <v>91</v>
      </c>
      <c r="B68" s="26"/>
      <c r="L68" s="11"/>
    </row>
    <row r="69" spans="1:16">
      <c r="A69" s="27" t="s">
        <v>92</v>
      </c>
      <c r="B69" s="28" t="s">
        <v>93</v>
      </c>
      <c r="C69" s="28">
        <v>3111.6</v>
      </c>
      <c r="D69" s="28">
        <v>3111.6</v>
      </c>
      <c r="E69" s="28">
        <v>0</v>
      </c>
      <c r="F69" s="28">
        <v>0</v>
      </c>
      <c r="G69" s="28">
        <f t="shared" ref="G69:G73" si="18">SUM(D69:F69)</f>
        <v>3111.6</v>
      </c>
      <c r="H69" s="28">
        <v>-125.1</v>
      </c>
      <c r="I69" s="28">
        <v>0</v>
      </c>
      <c r="J69" s="28">
        <v>182.65</v>
      </c>
      <c r="K69" s="28">
        <v>57.55</v>
      </c>
      <c r="L69" s="28">
        <v>0</v>
      </c>
      <c r="M69" s="28">
        <v>-0.15</v>
      </c>
      <c r="N69" s="28">
        <f t="shared" ref="N69:N73" si="19">+I69+K69+M69</f>
        <v>57.4</v>
      </c>
      <c r="O69" s="28">
        <f t="shared" ref="O69:O73" si="20">+G69-N69</f>
        <v>3054.2</v>
      </c>
      <c r="P69" s="17" t="s">
        <v>203</v>
      </c>
    </row>
    <row r="70" spans="1:16">
      <c r="A70" s="27" t="s">
        <v>94</v>
      </c>
      <c r="B70" s="28" t="s">
        <v>95</v>
      </c>
      <c r="C70" s="28">
        <v>3111.6</v>
      </c>
      <c r="D70" s="28">
        <v>3111.6</v>
      </c>
      <c r="E70" s="28">
        <v>0</v>
      </c>
      <c r="F70" s="28">
        <v>0</v>
      </c>
      <c r="G70" s="28">
        <f t="shared" si="18"/>
        <v>3111.6</v>
      </c>
      <c r="H70" s="28">
        <v>-125.1</v>
      </c>
      <c r="I70" s="28">
        <v>0</v>
      </c>
      <c r="J70" s="28">
        <v>182.65</v>
      </c>
      <c r="K70" s="28">
        <v>57.55</v>
      </c>
      <c r="L70" s="28">
        <v>0</v>
      </c>
      <c r="M70" s="28">
        <v>0.05</v>
      </c>
      <c r="N70" s="28">
        <f t="shared" si="19"/>
        <v>57.599999999999994</v>
      </c>
      <c r="O70" s="28">
        <f t="shared" si="20"/>
        <v>3054</v>
      </c>
      <c r="P70" s="17" t="s">
        <v>203</v>
      </c>
    </row>
    <row r="71" spans="1:16" ht="17.25">
      <c r="A71" s="27" t="s">
        <v>96</v>
      </c>
      <c r="B71" s="28" t="s">
        <v>97</v>
      </c>
      <c r="C71" s="28">
        <v>3111.6</v>
      </c>
      <c r="D71" s="28">
        <v>3111.6</v>
      </c>
      <c r="E71" s="28">
        <v>0</v>
      </c>
      <c r="F71" s="28">
        <v>0</v>
      </c>
      <c r="G71" s="28">
        <f t="shared" si="18"/>
        <v>3111.6</v>
      </c>
      <c r="H71" s="28">
        <v>-125.1</v>
      </c>
      <c r="I71" s="28">
        <v>0</v>
      </c>
      <c r="J71" s="28">
        <v>182.65</v>
      </c>
      <c r="K71" s="28">
        <v>57.55</v>
      </c>
      <c r="L71" s="28">
        <v>0</v>
      </c>
      <c r="M71" s="28">
        <v>0.05</v>
      </c>
      <c r="N71" s="28">
        <f t="shared" si="19"/>
        <v>57.599999999999994</v>
      </c>
      <c r="O71" s="28">
        <f t="shared" si="20"/>
        <v>3054</v>
      </c>
      <c r="P71" s="20" t="s">
        <v>206</v>
      </c>
    </row>
    <row r="72" spans="1:16">
      <c r="A72" s="27" t="s">
        <v>98</v>
      </c>
      <c r="B72" s="28" t="s">
        <v>99</v>
      </c>
      <c r="C72" s="28">
        <v>3111.6</v>
      </c>
      <c r="D72" s="28">
        <v>3111.6</v>
      </c>
      <c r="E72" s="28">
        <v>0</v>
      </c>
      <c r="F72" s="28">
        <v>0</v>
      </c>
      <c r="G72" s="28">
        <f t="shared" si="18"/>
        <v>3111.6</v>
      </c>
      <c r="H72" s="28">
        <v>-125.1</v>
      </c>
      <c r="I72" s="28">
        <v>0</v>
      </c>
      <c r="J72" s="28">
        <v>182.65</v>
      </c>
      <c r="K72" s="28">
        <v>57.55</v>
      </c>
      <c r="L72" s="28">
        <v>0</v>
      </c>
      <c r="M72" s="28">
        <v>0.05</v>
      </c>
      <c r="N72" s="28">
        <f t="shared" si="19"/>
        <v>57.599999999999994</v>
      </c>
      <c r="O72" s="28">
        <f t="shared" si="20"/>
        <v>3054</v>
      </c>
      <c r="P72" s="17" t="s">
        <v>203</v>
      </c>
    </row>
    <row r="73" spans="1:16" s="16" customFormat="1" ht="17.25">
      <c r="A73" s="29" t="s">
        <v>100</v>
      </c>
      <c r="B73" s="30" t="s">
        <v>101</v>
      </c>
      <c r="C73" s="30">
        <v>3111.6</v>
      </c>
      <c r="D73" s="30">
        <v>1037.2</v>
      </c>
      <c r="E73" s="30">
        <v>2074.4</v>
      </c>
      <c r="F73" s="30">
        <v>518.6</v>
      </c>
      <c r="G73" s="30">
        <f t="shared" si="18"/>
        <v>3630.2000000000003</v>
      </c>
      <c r="H73" s="30">
        <v>-125.1</v>
      </c>
      <c r="I73" s="30">
        <v>0</v>
      </c>
      <c r="J73" s="30">
        <v>182.65</v>
      </c>
      <c r="K73" s="30">
        <v>57.55</v>
      </c>
      <c r="L73" s="30">
        <v>0</v>
      </c>
      <c r="M73" s="30">
        <v>0.05</v>
      </c>
      <c r="N73" s="30">
        <f t="shared" si="19"/>
        <v>57.599999999999994</v>
      </c>
      <c r="O73" s="30">
        <f t="shared" si="20"/>
        <v>3572.6000000000004</v>
      </c>
      <c r="P73" s="22" t="s">
        <v>207</v>
      </c>
    </row>
    <row r="74" spans="1:16" s="5" customFormat="1">
      <c r="A74" s="9" t="s">
        <v>19</v>
      </c>
      <c r="C74" s="5" t="s">
        <v>20</v>
      </c>
      <c r="D74" s="5" t="s">
        <v>20</v>
      </c>
      <c r="E74" s="5" t="s">
        <v>20</v>
      </c>
      <c r="F74" s="5" t="s">
        <v>20</v>
      </c>
      <c r="G74" s="5" t="s">
        <v>20</v>
      </c>
      <c r="H74" s="5" t="s">
        <v>20</v>
      </c>
      <c r="I74" s="5" t="s">
        <v>20</v>
      </c>
      <c r="J74" s="5" t="s">
        <v>20</v>
      </c>
      <c r="K74" s="5" t="s">
        <v>20</v>
      </c>
      <c r="L74" s="13" t="s">
        <v>20</v>
      </c>
      <c r="M74" s="5" t="s">
        <v>20</v>
      </c>
      <c r="N74" s="13" t="s">
        <v>20</v>
      </c>
      <c r="O74" s="5" t="s">
        <v>20</v>
      </c>
      <c r="P74" s="19"/>
    </row>
    <row r="75" spans="1:16">
      <c r="C75" s="31">
        <f>SUM(C69:C74)</f>
        <v>15558</v>
      </c>
      <c r="D75" s="31">
        <f t="shared" ref="D75:O75" si="21">SUM(D69:D74)</f>
        <v>13483.6</v>
      </c>
      <c r="E75" s="31">
        <f t="shared" si="21"/>
        <v>2074.4</v>
      </c>
      <c r="F75" s="31">
        <f t="shared" si="21"/>
        <v>518.6</v>
      </c>
      <c r="G75" s="31">
        <f t="shared" si="21"/>
        <v>16076.6</v>
      </c>
      <c r="H75" s="31">
        <f t="shared" si="21"/>
        <v>-625.5</v>
      </c>
      <c r="I75" s="31">
        <f t="shared" si="21"/>
        <v>0</v>
      </c>
      <c r="J75" s="31">
        <f t="shared" si="21"/>
        <v>913.25</v>
      </c>
      <c r="K75" s="31">
        <f t="shared" si="21"/>
        <v>287.75</v>
      </c>
      <c r="L75" s="31">
        <f t="shared" si="21"/>
        <v>0</v>
      </c>
      <c r="M75" s="31">
        <f t="shared" si="21"/>
        <v>5.0000000000000017E-2</v>
      </c>
      <c r="N75" s="31">
        <f t="shared" si="21"/>
        <v>287.79999999999995</v>
      </c>
      <c r="O75" s="31">
        <f t="shared" si="21"/>
        <v>15788.800000000001</v>
      </c>
    </row>
    <row r="77" spans="1:16" ht="15">
      <c r="A77" s="25" t="s">
        <v>102</v>
      </c>
      <c r="B77" s="26"/>
      <c r="L77" s="11"/>
    </row>
    <row r="78" spans="1:16">
      <c r="A78" s="27" t="s">
        <v>103</v>
      </c>
      <c r="B78" s="28" t="s">
        <v>104</v>
      </c>
      <c r="C78" s="28">
        <v>3111.6</v>
      </c>
      <c r="D78" s="28">
        <v>3111.6</v>
      </c>
      <c r="E78" s="28">
        <v>0</v>
      </c>
      <c r="F78" s="28">
        <v>0</v>
      </c>
      <c r="G78" s="28">
        <f t="shared" ref="G78:G80" si="22">SUM(D78:F78)</f>
        <v>3111.6</v>
      </c>
      <c r="H78" s="28">
        <v>-125.1</v>
      </c>
      <c r="I78" s="28">
        <v>0</v>
      </c>
      <c r="J78" s="28">
        <v>182.65</v>
      </c>
      <c r="K78" s="28">
        <v>57.55</v>
      </c>
      <c r="L78" s="28">
        <v>0</v>
      </c>
      <c r="M78" s="28">
        <v>0.05</v>
      </c>
      <c r="N78" s="28">
        <f t="shared" ref="N78:N80" si="23">+I78+K78+M78</f>
        <v>57.599999999999994</v>
      </c>
      <c r="O78" s="28">
        <f t="shared" ref="O78:O80" si="24">+G78-N78</f>
        <v>3054</v>
      </c>
      <c r="P78" s="17" t="s">
        <v>203</v>
      </c>
    </row>
    <row r="79" spans="1:16">
      <c r="A79" s="27" t="s">
        <v>105</v>
      </c>
      <c r="B79" s="28" t="s">
        <v>106</v>
      </c>
      <c r="C79" s="28">
        <v>3111.6</v>
      </c>
      <c r="D79" s="28">
        <v>3111.6</v>
      </c>
      <c r="E79" s="28">
        <v>0</v>
      </c>
      <c r="F79" s="28">
        <v>0</v>
      </c>
      <c r="G79" s="28">
        <f t="shared" si="22"/>
        <v>3111.6</v>
      </c>
      <c r="H79" s="28">
        <v>-125.1</v>
      </c>
      <c r="I79" s="28">
        <v>0</v>
      </c>
      <c r="J79" s="28">
        <v>182.65</v>
      </c>
      <c r="K79" s="28">
        <v>57.55</v>
      </c>
      <c r="L79" s="28">
        <v>0</v>
      </c>
      <c r="M79" s="28">
        <v>0.05</v>
      </c>
      <c r="N79" s="28">
        <f t="shared" si="23"/>
        <v>57.599999999999994</v>
      </c>
      <c r="O79" s="28">
        <f t="shared" si="24"/>
        <v>3054</v>
      </c>
      <c r="P79" s="17" t="s">
        <v>203</v>
      </c>
    </row>
    <row r="80" spans="1:16">
      <c r="A80" s="27" t="s">
        <v>107</v>
      </c>
      <c r="B80" s="28" t="s">
        <v>108</v>
      </c>
      <c r="C80" s="28">
        <v>3111.6</v>
      </c>
      <c r="D80" s="28">
        <v>3111.6</v>
      </c>
      <c r="E80" s="28">
        <v>0</v>
      </c>
      <c r="F80" s="28">
        <v>0</v>
      </c>
      <c r="G80" s="28">
        <f t="shared" si="22"/>
        <v>3111.6</v>
      </c>
      <c r="H80" s="28">
        <v>-125.1</v>
      </c>
      <c r="I80" s="28">
        <v>0</v>
      </c>
      <c r="J80" s="28">
        <v>182.65</v>
      </c>
      <c r="K80" s="28">
        <v>57.55</v>
      </c>
      <c r="L80" s="28">
        <v>0</v>
      </c>
      <c r="M80" s="28">
        <v>0.05</v>
      </c>
      <c r="N80" s="28">
        <f t="shared" si="23"/>
        <v>57.599999999999994</v>
      </c>
      <c r="O80" s="28">
        <f t="shared" si="24"/>
        <v>3054</v>
      </c>
      <c r="P80" s="17" t="s">
        <v>203</v>
      </c>
    </row>
    <row r="81" spans="1:16" s="5" customFormat="1">
      <c r="A81" s="9" t="s">
        <v>19</v>
      </c>
      <c r="C81" s="5" t="s">
        <v>20</v>
      </c>
      <c r="D81" s="5" t="s">
        <v>20</v>
      </c>
      <c r="E81" s="5" t="s">
        <v>20</v>
      </c>
      <c r="F81" s="5" t="s">
        <v>20</v>
      </c>
      <c r="G81" s="5" t="s">
        <v>20</v>
      </c>
      <c r="H81" s="5" t="s">
        <v>20</v>
      </c>
      <c r="I81" s="5" t="s">
        <v>20</v>
      </c>
      <c r="J81" s="5" t="s">
        <v>20</v>
      </c>
      <c r="K81" s="5" t="s">
        <v>20</v>
      </c>
      <c r="L81" s="13" t="s">
        <v>20</v>
      </c>
      <c r="M81" s="5" t="s">
        <v>20</v>
      </c>
      <c r="N81" s="13" t="s">
        <v>20</v>
      </c>
      <c r="O81" s="5" t="s">
        <v>20</v>
      </c>
      <c r="P81" s="19"/>
    </row>
    <row r="82" spans="1:16">
      <c r="C82" s="31">
        <f>SUM(C78:C81)</f>
        <v>9334.7999999999993</v>
      </c>
      <c r="D82" s="31">
        <f t="shared" ref="D82:O82" si="25">SUM(D78:D81)</f>
        <v>9334.7999999999993</v>
      </c>
      <c r="E82" s="31">
        <f t="shared" si="25"/>
        <v>0</v>
      </c>
      <c r="F82" s="31">
        <f t="shared" si="25"/>
        <v>0</v>
      </c>
      <c r="G82" s="31">
        <f t="shared" si="25"/>
        <v>9334.7999999999993</v>
      </c>
      <c r="H82" s="31">
        <f t="shared" si="25"/>
        <v>-375.29999999999995</v>
      </c>
      <c r="I82" s="31">
        <f t="shared" si="25"/>
        <v>0</v>
      </c>
      <c r="J82" s="31">
        <f t="shared" si="25"/>
        <v>547.95000000000005</v>
      </c>
      <c r="K82" s="31">
        <f t="shared" si="25"/>
        <v>172.64999999999998</v>
      </c>
      <c r="L82" s="31">
        <f t="shared" si="25"/>
        <v>0</v>
      </c>
      <c r="M82" s="31">
        <f t="shared" si="25"/>
        <v>0.15000000000000002</v>
      </c>
      <c r="N82" s="31">
        <f t="shared" si="25"/>
        <v>172.79999999999998</v>
      </c>
      <c r="O82" s="31">
        <f t="shared" si="25"/>
        <v>9162</v>
      </c>
    </row>
    <row r="84" spans="1:16" ht="15">
      <c r="A84" s="25" t="s">
        <v>109</v>
      </c>
      <c r="B84" s="26"/>
      <c r="L84" s="11"/>
    </row>
    <row r="85" spans="1:16">
      <c r="A85" s="27" t="s">
        <v>110</v>
      </c>
      <c r="B85" s="28" t="s">
        <v>111</v>
      </c>
      <c r="C85" s="28">
        <v>4346.3999999999996</v>
      </c>
      <c r="D85" s="28">
        <v>4346.3999999999996</v>
      </c>
      <c r="E85" s="28">
        <v>0</v>
      </c>
      <c r="F85" s="28">
        <v>0</v>
      </c>
      <c r="G85" s="28">
        <f t="shared" ref="G85:G93" si="26">SUM(D85:F85)</f>
        <v>4346.3999999999996</v>
      </c>
      <c r="H85" s="28">
        <v>0</v>
      </c>
      <c r="I85" s="28">
        <v>0</v>
      </c>
      <c r="J85" s="28">
        <v>316.43</v>
      </c>
      <c r="K85" s="28">
        <v>316.43</v>
      </c>
      <c r="L85" s="28">
        <v>0</v>
      </c>
      <c r="M85" s="28">
        <v>-0.03</v>
      </c>
      <c r="N85" s="28">
        <f t="shared" ref="N85:N93" si="27">+I85+K85+M85</f>
        <v>316.40000000000003</v>
      </c>
      <c r="O85" s="28">
        <f t="shared" ref="O85:O93" si="28">+G85-N85</f>
        <v>4029.9999999999995</v>
      </c>
    </row>
    <row r="86" spans="1:16">
      <c r="A86" s="27" t="s">
        <v>112</v>
      </c>
      <c r="B86" s="28" t="s">
        <v>113</v>
      </c>
      <c r="C86" s="28">
        <v>4500</v>
      </c>
      <c r="D86" s="28">
        <v>4500</v>
      </c>
      <c r="E86" s="28">
        <v>0</v>
      </c>
      <c r="F86" s="28">
        <v>0</v>
      </c>
      <c r="G86" s="28">
        <f t="shared" si="26"/>
        <v>4500</v>
      </c>
      <c r="H86" s="28">
        <v>0</v>
      </c>
      <c r="I86" s="28">
        <v>0</v>
      </c>
      <c r="J86" s="28">
        <v>333.14</v>
      </c>
      <c r="K86" s="28">
        <v>333.14</v>
      </c>
      <c r="L86" s="28">
        <v>0</v>
      </c>
      <c r="M86" s="28">
        <v>-0.14000000000000001</v>
      </c>
      <c r="N86" s="28">
        <f t="shared" si="27"/>
        <v>333</v>
      </c>
      <c r="O86" s="28">
        <f t="shared" si="28"/>
        <v>4167</v>
      </c>
      <c r="P86" s="17" t="s">
        <v>205</v>
      </c>
    </row>
    <row r="87" spans="1:16">
      <c r="A87" s="27" t="s">
        <v>114</v>
      </c>
      <c r="B87" s="28" t="s">
        <v>115</v>
      </c>
      <c r="C87" s="28">
        <v>3484.05</v>
      </c>
      <c r="D87" s="28">
        <v>3484.05</v>
      </c>
      <c r="E87" s="28">
        <v>0</v>
      </c>
      <c r="F87" s="28">
        <v>0</v>
      </c>
      <c r="G87" s="28">
        <f t="shared" si="26"/>
        <v>3484.05</v>
      </c>
      <c r="H87" s="28">
        <v>-125.1</v>
      </c>
      <c r="I87" s="28">
        <v>0</v>
      </c>
      <c r="J87" s="28">
        <v>222.6</v>
      </c>
      <c r="K87" s="28">
        <v>97.5</v>
      </c>
      <c r="L87" s="28">
        <v>0</v>
      </c>
      <c r="M87" s="28">
        <v>-0.05</v>
      </c>
      <c r="N87" s="28">
        <f t="shared" si="27"/>
        <v>97.45</v>
      </c>
      <c r="O87" s="28">
        <f t="shared" si="28"/>
        <v>3386.6000000000004</v>
      </c>
      <c r="P87" s="17" t="s">
        <v>203</v>
      </c>
    </row>
    <row r="88" spans="1:16" s="16" customFormat="1">
      <c r="A88" s="29" t="s">
        <v>116</v>
      </c>
      <c r="B88" s="30" t="s">
        <v>117</v>
      </c>
      <c r="C88" s="30">
        <v>2000.1</v>
      </c>
      <c r="D88" s="30">
        <v>2000.1</v>
      </c>
      <c r="E88" s="30">
        <v>0</v>
      </c>
      <c r="F88" s="30">
        <v>0</v>
      </c>
      <c r="G88" s="30">
        <f t="shared" si="26"/>
        <v>2000.1</v>
      </c>
      <c r="H88" s="30">
        <v>-188.71</v>
      </c>
      <c r="I88" s="30">
        <v>-77.2</v>
      </c>
      <c r="J88" s="30">
        <v>111.51</v>
      </c>
      <c r="K88" s="30">
        <v>0</v>
      </c>
      <c r="L88" s="30">
        <v>0</v>
      </c>
      <c r="M88" s="30">
        <v>0.1</v>
      </c>
      <c r="N88" s="30">
        <f t="shared" si="27"/>
        <v>-77.100000000000009</v>
      </c>
      <c r="O88" s="30">
        <f t="shared" si="28"/>
        <v>2077.1999999999998</v>
      </c>
      <c r="P88" s="21" t="s">
        <v>216</v>
      </c>
    </row>
    <row r="89" spans="1:16">
      <c r="A89" s="27" t="s">
        <v>118</v>
      </c>
      <c r="B89" s="28" t="s">
        <v>119</v>
      </c>
      <c r="C89" s="28">
        <v>3111.6</v>
      </c>
      <c r="D89" s="28">
        <v>3111.6</v>
      </c>
      <c r="E89" s="28">
        <v>0</v>
      </c>
      <c r="F89" s="28">
        <v>0</v>
      </c>
      <c r="G89" s="28">
        <f t="shared" si="26"/>
        <v>3111.6</v>
      </c>
      <c r="H89" s="28">
        <v>-125.1</v>
      </c>
      <c r="I89" s="28">
        <v>0</v>
      </c>
      <c r="J89" s="28">
        <v>182.65</v>
      </c>
      <c r="K89" s="28">
        <v>57.55</v>
      </c>
      <c r="L89" s="28">
        <v>0</v>
      </c>
      <c r="M89" s="28">
        <v>0.05</v>
      </c>
      <c r="N89" s="28">
        <f t="shared" si="27"/>
        <v>57.599999999999994</v>
      </c>
      <c r="O89" s="28">
        <f t="shared" si="28"/>
        <v>3054</v>
      </c>
      <c r="P89" s="17" t="s">
        <v>203</v>
      </c>
    </row>
    <row r="90" spans="1:16">
      <c r="A90" s="27" t="s">
        <v>120</v>
      </c>
      <c r="B90" s="28" t="s">
        <v>121</v>
      </c>
      <c r="C90" s="28">
        <v>3600</v>
      </c>
      <c r="D90" s="28">
        <v>3600</v>
      </c>
      <c r="E90" s="28">
        <v>0</v>
      </c>
      <c r="F90" s="28">
        <v>0</v>
      </c>
      <c r="G90" s="28">
        <f t="shared" si="26"/>
        <v>3600</v>
      </c>
      <c r="H90" s="28">
        <v>-107.37</v>
      </c>
      <c r="I90" s="28">
        <v>0</v>
      </c>
      <c r="J90" s="28">
        <v>235.22</v>
      </c>
      <c r="K90" s="28">
        <v>127.84</v>
      </c>
      <c r="L90" s="28">
        <v>0</v>
      </c>
      <c r="M90" s="28">
        <v>-0.04</v>
      </c>
      <c r="N90" s="28">
        <f t="shared" si="27"/>
        <v>127.8</v>
      </c>
      <c r="O90" s="28">
        <f t="shared" si="28"/>
        <v>3472.2</v>
      </c>
      <c r="P90" s="17" t="s">
        <v>203</v>
      </c>
    </row>
    <row r="91" spans="1:16">
      <c r="A91" s="27" t="s">
        <v>122</v>
      </c>
      <c r="B91" s="28" t="s">
        <v>123</v>
      </c>
      <c r="C91" s="28">
        <v>4500</v>
      </c>
      <c r="D91" s="28">
        <v>4500</v>
      </c>
      <c r="E91" s="28">
        <v>0</v>
      </c>
      <c r="F91" s="28">
        <v>0</v>
      </c>
      <c r="G91" s="28">
        <f t="shared" si="26"/>
        <v>4500</v>
      </c>
      <c r="H91" s="28">
        <v>0</v>
      </c>
      <c r="I91" s="28">
        <v>0</v>
      </c>
      <c r="J91" s="28">
        <v>333.14</v>
      </c>
      <c r="K91" s="28">
        <v>333.14</v>
      </c>
      <c r="L91" s="28">
        <v>0</v>
      </c>
      <c r="M91" s="28">
        <v>-0.14000000000000001</v>
      </c>
      <c r="N91" s="28">
        <f t="shared" si="27"/>
        <v>333</v>
      </c>
      <c r="O91" s="28">
        <f t="shared" si="28"/>
        <v>4167</v>
      </c>
    </row>
    <row r="92" spans="1:16">
      <c r="A92" s="27" t="s">
        <v>124</v>
      </c>
      <c r="B92" s="28" t="s">
        <v>125</v>
      </c>
      <c r="C92" s="28">
        <v>3600</v>
      </c>
      <c r="D92" s="28">
        <v>3600</v>
      </c>
      <c r="E92" s="28">
        <v>0</v>
      </c>
      <c r="F92" s="28">
        <v>0</v>
      </c>
      <c r="G92" s="28">
        <f t="shared" si="26"/>
        <v>3600</v>
      </c>
      <c r="H92" s="28">
        <v>-107.37</v>
      </c>
      <c r="I92" s="28">
        <v>0</v>
      </c>
      <c r="J92" s="28">
        <v>235.22</v>
      </c>
      <c r="K92" s="28">
        <v>127.84</v>
      </c>
      <c r="L92" s="28">
        <v>0</v>
      </c>
      <c r="M92" s="28">
        <v>-0.04</v>
      </c>
      <c r="N92" s="28">
        <f t="shared" si="27"/>
        <v>127.8</v>
      </c>
      <c r="O92" s="28">
        <f t="shared" si="28"/>
        <v>3472.2</v>
      </c>
      <c r="P92" s="17" t="s">
        <v>203</v>
      </c>
    </row>
    <row r="93" spans="1:16">
      <c r="A93" s="27" t="s">
        <v>126</v>
      </c>
      <c r="B93" s="28" t="s">
        <v>127</v>
      </c>
      <c r="C93" s="28">
        <v>5420.55</v>
      </c>
      <c r="D93" s="28">
        <v>5420.55</v>
      </c>
      <c r="E93" s="28">
        <v>0</v>
      </c>
      <c r="F93" s="28">
        <v>0</v>
      </c>
      <c r="G93" s="28">
        <f t="shared" si="26"/>
        <v>5420.55</v>
      </c>
      <c r="H93" s="28">
        <v>0</v>
      </c>
      <c r="I93" s="28">
        <v>0</v>
      </c>
      <c r="J93" s="28">
        <v>433.29</v>
      </c>
      <c r="K93" s="28">
        <v>433.29</v>
      </c>
      <c r="L93" s="28">
        <v>0</v>
      </c>
      <c r="M93" s="28">
        <v>0.06</v>
      </c>
      <c r="N93" s="28">
        <f t="shared" si="27"/>
        <v>433.35</v>
      </c>
      <c r="O93" s="28">
        <f t="shared" si="28"/>
        <v>4987.2</v>
      </c>
    </row>
    <row r="94" spans="1:16" s="5" customFormat="1">
      <c r="A94" s="9" t="s">
        <v>19</v>
      </c>
      <c r="C94" s="5" t="s">
        <v>20</v>
      </c>
      <c r="D94" s="5" t="s">
        <v>20</v>
      </c>
      <c r="E94" s="5" t="s">
        <v>20</v>
      </c>
      <c r="F94" s="5" t="s">
        <v>20</v>
      </c>
      <c r="G94" s="5" t="s">
        <v>20</v>
      </c>
      <c r="H94" s="5" t="s">
        <v>20</v>
      </c>
      <c r="I94" s="5" t="s">
        <v>20</v>
      </c>
      <c r="J94" s="5" t="s">
        <v>20</v>
      </c>
      <c r="K94" s="5" t="s">
        <v>20</v>
      </c>
      <c r="L94" s="13" t="s">
        <v>20</v>
      </c>
      <c r="M94" s="5" t="s">
        <v>20</v>
      </c>
      <c r="N94" s="13" t="s">
        <v>20</v>
      </c>
      <c r="O94" s="5" t="s">
        <v>20</v>
      </c>
      <c r="P94" s="19"/>
    </row>
    <row r="95" spans="1:16">
      <c r="C95" s="31">
        <f>SUM(C85:C94)</f>
        <v>34562.700000000004</v>
      </c>
      <c r="D95" s="31">
        <f t="shared" ref="D95:O95" si="29">SUM(D85:D94)</f>
        <v>34562.700000000004</v>
      </c>
      <c r="E95" s="31">
        <f t="shared" si="29"/>
        <v>0</v>
      </c>
      <c r="F95" s="31">
        <f t="shared" si="29"/>
        <v>0</v>
      </c>
      <c r="G95" s="31">
        <f t="shared" si="29"/>
        <v>34562.700000000004</v>
      </c>
      <c r="H95" s="31">
        <f t="shared" si="29"/>
        <v>-653.65</v>
      </c>
      <c r="I95" s="31">
        <f t="shared" si="29"/>
        <v>-77.2</v>
      </c>
      <c r="J95" s="31">
        <f t="shared" si="29"/>
        <v>2403.2000000000003</v>
      </c>
      <c r="K95" s="31">
        <f t="shared" si="29"/>
        <v>1826.7299999999998</v>
      </c>
      <c r="L95" s="31">
        <f t="shared" si="29"/>
        <v>0</v>
      </c>
      <c r="M95" s="31">
        <f t="shared" si="29"/>
        <v>-0.22999999999999998</v>
      </c>
      <c r="N95" s="31">
        <f t="shared" si="29"/>
        <v>1749.3000000000002</v>
      </c>
      <c r="O95" s="31">
        <f t="shared" si="29"/>
        <v>32813.4</v>
      </c>
    </row>
    <row r="97" spans="1:16" ht="15">
      <c r="A97" s="25" t="s">
        <v>130</v>
      </c>
      <c r="B97" s="26"/>
      <c r="L97" s="11"/>
    </row>
    <row r="98" spans="1:16">
      <c r="A98" s="27" t="s">
        <v>131</v>
      </c>
      <c r="B98" s="28" t="s">
        <v>132</v>
      </c>
      <c r="C98" s="28">
        <v>7955.55</v>
      </c>
      <c r="D98" s="28">
        <v>7955.55</v>
      </c>
      <c r="E98" s="28">
        <v>0</v>
      </c>
      <c r="F98" s="28">
        <v>0</v>
      </c>
      <c r="G98" s="28">
        <f t="shared" ref="G98:G108" si="30">SUM(D98:F98)</f>
        <v>7955.55</v>
      </c>
      <c r="H98" s="28">
        <v>0</v>
      </c>
      <c r="I98" s="28">
        <v>0</v>
      </c>
      <c r="J98" s="28">
        <v>876.28</v>
      </c>
      <c r="K98" s="28">
        <v>876.28</v>
      </c>
      <c r="L98" s="28">
        <v>0</v>
      </c>
      <c r="M98" s="28">
        <v>-0.13</v>
      </c>
      <c r="N98" s="28">
        <f t="shared" ref="N98:N108" si="31">+I98+K98+M98</f>
        <v>876.15</v>
      </c>
      <c r="O98" s="28">
        <f t="shared" ref="O98:O108" si="32">+G98-N98</f>
        <v>7079.4000000000005</v>
      </c>
    </row>
    <row r="99" spans="1:16">
      <c r="A99" s="27" t="s">
        <v>133</v>
      </c>
      <c r="B99" s="28" t="s">
        <v>134</v>
      </c>
      <c r="C99" s="28">
        <v>3631.2</v>
      </c>
      <c r="D99" s="28">
        <v>3631.2</v>
      </c>
      <c r="E99" s="28">
        <v>0</v>
      </c>
      <c r="F99" s="28">
        <v>0</v>
      </c>
      <c r="G99" s="28">
        <f t="shared" si="30"/>
        <v>3631.2</v>
      </c>
      <c r="H99" s="28">
        <v>-107.37</v>
      </c>
      <c r="I99" s="28">
        <v>0</v>
      </c>
      <c r="J99" s="28">
        <v>238.61</v>
      </c>
      <c r="K99" s="28">
        <v>131.24</v>
      </c>
      <c r="L99" s="28">
        <v>0</v>
      </c>
      <c r="M99" s="28">
        <v>-0.04</v>
      </c>
      <c r="N99" s="28">
        <f t="shared" si="31"/>
        <v>131.20000000000002</v>
      </c>
      <c r="O99" s="28">
        <f t="shared" si="32"/>
        <v>3500</v>
      </c>
    </row>
    <row r="100" spans="1:16">
      <c r="A100" s="27" t="s">
        <v>135</v>
      </c>
      <c r="B100" s="28" t="s">
        <v>136</v>
      </c>
      <c r="C100" s="28">
        <v>3622.5</v>
      </c>
      <c r="D100" s="28">
        <v>3622.5</v>
      </c>
      <c r="E100" s="28">
        <v>0</v>
      </c>
      <c r="F100" s="28">
        <v>0</v>
      </c>
      <c r="G100" s="28">
        <f t="shared" si="30"/>
        <v>3622.5</v>
      </c>
      <c r="H100" s="28">
        <v>-107.37</v>
      </c>
      <c r="I100" s="28">
        <v>0</v>
      </c>
      <c r="J100" s="28">
        <v>237.67</v>
      </c>
      <c r="K100" s="28">
        <v>130.29</v>
      </c>
      <c r="L100" s="28">
        <v>0</v>
      </c>
      <c r="M100" s="28">
        <v>0.01</v>
      </c>
      <c r="N100" s="28">
        <f t="shared" si="31"/>
        <v>130.29999999999998</v>
      </c>
      <c r="O100" s="28">
        <f t="shared" si="32"/>
        <v>3492.2</v>
      </c>
      <c r="P100" s="17" t="s">
        <v>203</v>
      </c>
    </row>
    <row r="101" spans="1:16">
      <c r="A101" s="27" t="s">
        <v>137</v>
      </c>
      <c r="B101" s="28" t="s">
        <v>138</v>
      </c>
      <c r="C101" s="28">
        <v>11950.8</v>
      </c>
      <c r="D101" s="28">
        <v>11950.8</v>
      </c>
      <c r="E101" s="28">
        <v>0</v>
      </c>
      <c r="F101" s="28">
        <v>0</v>
      </c>
      <c r="G101" s="28">
        <f t="shared" si="30"/>
        <v>11950.8</v>
      </c>
      <c r="H101" s="28">
        <v>0</v>
      </c>
      <c r="I101" s="28">
        <v>0</v>
      </c>
      <c r="J101" s="28">
        <v>1729.67</v>
      </c>
      <c r="K101" s="28">
        <v>1729.67</v>
      </c>
      <c r="L101" s="28">
        <v>0</v>
      </c>
      <c r="M101" s="28">
        <v>0.13</v>
      </c>
      <c r="N101" s="28">
        <f t="shared" si="31"/>
        <v>1729.8000000000002</v>
      </c>
      <c r="O101" s="28">
        <f t="shared" si="32"/>
        <v>10221</v>
      </c>
    </row>
    <row r="102" spans="1:16">
      <c r="A102" s="27" t="s">
        <v>139</v>
      </c>
      <c r="B102" s="28" t="s">
        <v>140</v>
      </c>
      <c r="C102" s="28">
        <v>5420.55</v>
      </c>
      <c r="D102" s="28">
        <v>5420.55</v>
      </c>
      <c r="E102" s="28">
        <v>0</v>
      </c>
      <c r="F102" s="28">
        <v>0</v>
      </c>
      <c r="G102" s="28">
        <f t="shared" si="30"/>
        <v>5420.55</v>
      </c>
      <c r="H102" s="28">
        <v>0</v>
      </c>
      <c r="I102" s="28">
        <v>0</v>
      </c>
      <c r="J102" s="28">
        <v>433.29</v>
      </c>
      <c r="K102" s="28">
        <v>433.29</v>
      </c>
      <c r="L102" s="28">
        <v>0</v>
      </c>
      <c r="M102" s="28">
        <v>-0.14000000000000001</v>
      </c>
      <c r="N102" s="28">
        <f t="shared" si="31"/>
        <v>433.15000000000003</v>
      </c>
      <c r="O102" s="28">
        <f t="shared" si="32"/>
        <v>4987.4000000000005</v>
      </c>
    </row>
    <row r="103" spans="1:16">
      <c r="A103" s="27" t="s">
        <v>141</v>
      </c>
      <c r="B103" s="28" t="s">
        <v>142</v>
      </c>
      <c r="C103" s="28">
        <v>3500.1</v>
      </c>
      <c r="D103" s="28">
        <v>3500.1</v>
      </c>
      <c r="E103" s="28">
        <v>0</v>
      </c>
      <c r="F103" s="28">
        <v>0</v>
      </c>
      <c r="G103" s="28">
        <f t="shared" si="30"/>
        <v>3500.1</v>
      </c>
      <c r="H103" s="28">
        <v>-125.1</v>
      </c>
      <c r="I103" s="28">
        <v>0</v>
      </c>
      <c r="J103" s="28">
        <v>224.35</v>
      </c>
      <c r="K103" s="28">
        <v>99.25</v>
      </c>
      <c r="L103" s="28">
        <v>0</v>
      </c>
      <c r="M103" s="28">
        <v>-0.15</v>
      </c>
      <c r="N103" s="28">
        <f t="shared" si="31"/>
        <v>99.1</v>
      </c>
      <c r="O103" s="28">
        <f t="shared" si="32"/>
        <v>3401</v>
      </c>
    </row>
    <row r="104" spans="1:16">
      <c r="A104" s="27" t="s">
        <v>128</v>
      </c>
      <c r="B104" s="28" t="s">
        <v>129</v>
      </c>
      <c r="C104" s="28">
        <v>3111.6</v>
      </c>
      <c r="D104" s="28">
        <v>3111.6</v>
      </c>
      <c r="E104" s="28">
        <v>0</v>
      </c>
      <c r="F104" s="28">
        <v>0</v>
      </c>
      <c r="G104" s="28">
        <f t="shared" si="30"/>
        <v>3111.6</v>
      </c>
      <c r="H104" s="28">
        <v>-125.1</v>
      </c>
      <c r="I104" s="28">
        <v>0</v>
      </c>
      <c r="J104" s="28">
        <v>182.65</v>
      </c>
      <c r="K104" s="28">
        <v>57.55</v>
      </c>
      <c r="L104" s="28">
        <v>0</v>
      </c>
      <c r="M104" s="28">
        <v>-0.15</v>
      </c>
      <c r="N104" s="28">
        <f t="shared" si="31"/>
        <v>57.4</v>
      </c>
      <c r="O104" s="28">
        <f t="shared" si="32"/>
        <v>3054.2</v>
      </c>
    </row>
    <row r="105" spans="1:16">
      <c r="A105" s="27" t="s">
        <v>143</v>
      </c>
      <c r="B105" s="28" t="s">
        <v>144</v>
      </c>
      <c r="C105" s="28">
        <v>5420.55</v>
      </c>
      <c r="D105" s="28">
        <v>5420.55</v>
      </c>
      <c r="E105" s="28">
        <v>0</v>
      </c>
      <c r="F105" s="28">
        <v>0</v>
      </c>
      <c r="G105" s="28">
        <f t="shared" si="30"/>
        <v>5420.55</v>
      </c>
      <c r="H105" s="28">
        <v>0</v>
      </c>
      <c r="I105" s="28">
        <v>0</v>
      </c>
      <c r="J105" s="28">
        <v>433.29</v>
      </c>
      <c r="K105" s="28">
        <v>433.29</v>
      </c>
      <c r="L105" s="28">
        <v>1000</v>
      </c>
      <c r="M105" s="28">
        <v>-0.14000000000000001</v>
      </c>
      <c r="N105" s="28">
        <f>+I105+K105+M105+L105</f>
        <v>1433.15</v>
      </c>
      <c r="O105" s="28">
        <f t="shared" si="32"/>
        <v>3987.4</v>
      </c>
      <c r="P105" s="17" t="s">
        <v>208</v>
      </c>
    </row>
    <row r="106" spans="1:16">
      <c r="A106" s="27" t="s">
        <v>145</v>
      </c>
      <c r="B106" s="28" t="s">
        <v>146</v>
      </c>
      <c r="C106" s="28">
        <v>7955.55</v>
      </c>
      <c r="D106" s="28">
        <v>7955.55</v>
      </c>
      <c r="E106" s="28">
        <v>0</v>
      </c>
      <c r="F106" s="28">
        <v>0</v>
      </c>
      <c r="G106" s="28">
        <f t="shared" si="30"/>
        <v>7955.55</v>
      </c>
      <c r="H106" s="28">
        <v>0</v>
      </c>
      <c r="I106" s="28">
        <v>0</v>
      </c>
      <c r="J106" s="28">
        <v>876.28</v>
      </c>
      <c r="K106" s="28">
        <v>876.28</v>
      </c>
      <c r="L106" s="28">
        <v>0</v>
      </c>
      <c r="M106" s="28">
        <v>7.0000000000000007E-2</v>
      </c>
      <c r="N106" s="28">
        <f t="shared" si="31"/>
        <v>876.35</v>
      </c>
      <c r="O106" s="28">
        <f t="shared" si="32"/>
        <v>7079.2</v>
      </c>
    </row>
    <row r="107" spans="1:16">
      <c r="A107" s="27" t="s">
        <v>147</v>
      </c>
      <c r="B107" s="28" t="s">
        <v>148</v>
      </c>
      <c r="C107" s="28">
        <v>5420.55</v>
      </c>
      <c r="D107" s="28">
        <v>5420.55</v>
      </c>
      <c r="E107" s="28">
        <v>0</v>
      </c>
      <c r="F107" s="28">
        <v>0</v>
      </c>
      <c r="G107" s="28">
        <f t="shared" si="30"/>
        <v>5420.55</v>
      </c>
      <c r="H107" s="28">
        <v>0</v>
      </c>
      <c r="I107" s="28">
        <v>0</v>
      </c>
      <c r="J107" s="28">
        <v>433.29</v>
      </c>
      <c r="K107" s="28">
        <v>433.29</v>
      </c>
      <c r="L107" s="28">
        <v>0</v>
      </c>
      <c r="M107" s="28">
        <v>-0.14000000000000001</v>
      </c>
      <c r="N107" s="28">
        <f t="shared" si="31"/>
        <v>433.15000000000003</v>
      </c>
      <c r="O107" s="28">
        <f t="shared" si="32"/>
        <v>4987.4000000000005</v>
      </c>
    </row>
    <row r="108" spans="1:16">
      <c r="A108" s="27" t="s">
        <v>149</v>
      </c>
      <c r="B108" s="28" t="s">
        <v>150</v>
      </c>
      <c r="C108" s="28">
        <v>3631.2</v>
      </c>
      <c r="D108" s="28">
        <v>3631.2</v>
      </c>
      <c r="E108" s="28">
        <v>0</v>
      </c>
      <c r="F108" s="28">
        <v>0</v>
      </c>
      <c r="G108" s="28">
        <f t="shared" si="30"/>
        <v>3631.2</v>
      </c>
      <c r="H108" s="28">
        <v>-107.37</v>
      </c>
      <c r="I108" s="28">
        <v>0</v>
      </c>
      <c r="J108" s="28">
        <v>238.61</v>
      </c>
      <c r="K108" s="28">
        <v>131.24</v>
      </c>
      <c r="L108" s="28">
        <v>0</v>
      </c>
      <c r="M108" s="28">
        <v>0.16</v>
      </c>
      <c r="N108" s="28">
        <f t="shared" si="31"/>
        <v>131.4</v>
      </c>
      <c r="O108" s="28">
        <f t="shared" si="32"/>
        <v>3499.7999999999997</v>
      </c>
    </row>
    <row r="109" spans="1:16" s="5" customFormat="1">
      <c r="A109" s="9" t="s">
        <v>19</v>
      </c>
      <c r="C109" s="5" t="s">
        <v>20</v>
      </c>
      <c r="D109" s="5" t="s">
        <v>20</v>
      </c>
      <c r="E109" s="5" t="s">
        <v>20</v>
      </c>
      <c r="F109" s="5" t="s">
        <v>20</v>
      </c>
      <c r="G109" s="5" t="s">
        <v>20</v>
      </c>
      <c r="H109" s="5" t="s">
        <v>20</v>
      </c>
      <c r="I109" s="5" t="s">
        <v>20</v>
      </c>
      <c r="J109" s="5" t="s">
        <v>20</v>
      </c>
      <c r="K109" s="5" t="s">
        <v>20</v>
      </c>
      <c r="L109" s="13" t="s">
        <v>20</v>
      </c>
      <c r="M109" s="5" t="s">
        <v>20</v>
      </c>
      <c r="N109" s="13" t="s">
        <v>20</v>
      </c>
      <c r="O109" s="5" t="s">
        <v>20</v>
      </c>
      <c r="P109" s="19"/>
    </row>
    <row r="110" spans="1:16">
      <c r="C110" s="31">
        <f>SUM(C98:C109)</f>
        <v>61620.15</v>
      </c>
      <c r="D110" s="31">
        <f t="shared" ref="D110:O110" si="33">SUM(D98:D109)</f>
        <v>61620.15</v>
      </c>
      <c r="E110" s="31">
        <f t="shared" si="33"/>
        <v>0</v>
      </c>
      <c r="F110" s="31">
        <f t="shared" si="33"/>
        <v>0</v>
      </c>
      <c r="G110" s="31">
        <f t="shared" si="33"/>
        <v>61620.15</v>
      </c>
      <c r="H110" s="31">
        <f t="shared" si="33"/>
        <v>-572.31000000000006</v>
      </c>
      <c r="I110" s="31">
        <f t="shared" si="33"/>
        <v>0</v>
      </c>
      <c r="J110" s="31">
        <f t="shared" si="33"/>
        <v>5903.99</v>
      </c>
      <c r="K110" s="31">
        <f t="shared" si="33"/>
        <v>5331.67</v>
      </c>
      <c r="L110" s="31">
        <f t="shared" si="33"/>
        <v>1000</v>
      </c>
      <c r="M110" s="31">
        <f t="shared" si="33"/>
        <v>-0.52</v>
      </c>
      <c r="N110" s="31">
        <f t="shared" si="33"/>
        <v>6331.15</v>
      </c>
      <c r="O110" s="31">
        <f t="shared" si="33"/>
        <v>55289.000000000007</v>
      </c>
    </row>
    <row r="112" spans="1:16" ht="15">
      <c r="A112" s="25" t="s">
        <v>151</v>
      </c>
      <c r="B112" s="26"/>
      <c r="L112" s="11"/>
    </row>
    <row r="113" spans="1:16">
      <c r="A113" s="27" t="s">
        <v>152</v>
      </c>
      <c r="B113" s="28" t="s">
        <v>153</v>
      </c>
      <c r="C113" s="28">
        <v>3484.05</v>
      </c>
      <c r="D113" s="28">
        <v>3484.05</v>
      </c>
      <c r="E113" s="28">
        <v>0</v>
      </c>
      <c r="F113" s="28">
        <v>0</v>
      </c>
      <c r="G113" s="28">
        <f t="shared" ref="G113:G121" si="34">SUM(D113:F113)</f>
        <v>3484.05</v>
      </c>
      <c r="H113" s="28">
        <v>-125.1</v>
      </c>
      <c r="I113" s="28">
        <v>0</v>
      </c>
      <c r="J113" s="28">
        <v>222.6</v>
      </c>
      <c r="K113" s="28">
        <v>97.5</v>
      </c>
      <c r="L113" s="28">
        <v>0</v>
      </c>
      <c r="M113" s="28">
        <v>-0.05</v>
      </c>
      <c r="N113" s="28">
        <f t="shared" ref="N113:N121" si="35">+I113+K113+M113</f>
        <v>97.45</v>
      </c>
      <c r="O113" s="28">
        <f t="shared" ref="O113:O121" si="36">+G113-N113</f>
        <v>3386.6000000000004</v>
      </c>
      <c r="P113" s="17" t="s">
        <v>203</v>
      </c>
    </row>
    <row r="114" spans="1:16" s="16" customFormat="1">
      <c r="A114" s="29" t="s">
        <v>154</v>
      </c>
      <c r="B114" s="30" t="s">
        <v>155</v>
      </c>
      <c r="C114" s="30">
        <v>3484.05</v>
      </c>
      <c r="D114" s="30">
        <v>2322.6999999999998</v>
      </c>
      <c r="E114" s="30">
        <v>1161.3499999999999</v>
      </c>
      <c r="F114" s="30">
        <v>290.33999999999997</v>
      </c>
      <c r="G114" s="30">
        <f t="shared" si="34"/>
        <v>3774.39</v>
      </c>
      <c r="H114" s="30">
        <v>-125.1</v>
      </c>
      <c r="I114" s="30">
        <v>0</v>
      </c>
      <c r="J114" s="30">
        <v>222.6</v>
      </c>
      <c r="K114" s="30">
        <v>97.5</v>
      </c>
      <c r="L114" s="30">
        <v>0</v>
      </c>
      <c r="M114" s="30">
        <v>0.09</v>
      </c>
      <c r="N114" s="30">
        <f t="shared" si="35"/>
        <v>97.59</v>
      </c>
      <c r="O114" s="30">
        <f t="shared" si="36"/>
        <v>3676.7999999999997</v>
      </c>
      <c r="P114" s="22" t="s">
        <v>219</v>
      </c>
    </row>
    <row r="115" spans="1:16">
      <c r="A115" s="27" t="s">
        <v>156</v>
      </c>
      <c r="B115" s="28" t="s">
        <v>157</v>
      </c>
      <c r="C115" s="28">
        <v>3484.05</v>
      </c>
      <c r="D115" s="28">
        <v>3484.05</v>
      </c>
      <c r="E115" s="28">
        <v>0</v>
      </c>
      <c r="F115" s="28">
        <v>0</v>
      </c>
      <c r="G115" s="28">
        <f t="shared" si="34"/>
        <v>3484.05</v>
      </c>
      <c r="H115" s="28">
        <v>-125.1</v>
      </c>
      <c r="I115" s="28">
        <v>0</v>
      </c>
      <c r="J115" s="28">
        <v>222.6</v>
      </c>
      <c r="K115" s="28">
        <v>97.5</v>
      </c>
      <c r="L115" s="28">
        <v>0</v>
      </c>
      <c r="M115" s="28">
        <v>-0.05</v>
      </c>
      <c r="N115" s="28">
        <f t="shared" si="35"/>
        <v>97.45</v>
      </c>
      <c r="O115" s="28">
        <f t="shared" si="36"/>
        <v>3386.6000000000004</v>
      </c>
      <c r="P115" s="20" t="s">
        <v>220</v>
      </c>
    </row>
    <row r="116" spans="1:16">
      <c r="A116" s="27" t="s">
        <v>158</v>
      </c>
      <c r="B116" s="28" t="s">
        <v>159</v>
      </c>
      <c r="C116" s="28">
        <v>3600</v>
      </c>
      <c r="D116" s="28">
        <v>3600</v>
      </c>
      <c r="E116" s="28">
        <v>0</v>
      </c>
      <c r="F116" s="28">
        <v>0</v>
      </c>
      <c r="G116" s="28">
        <f t="shared" si="34"/>
        <v>3600</v>
      </c>
      <c r="H116" s="28">
        <v>-107.37</v>
      </c>
      <c r="I116" s="28">
        <v>0</v>
      </c>
      <c r="J116" s="28">
        <v>235.22</v>
      </c>
      <c r="K116" s="28">
        <v>127.84</v>
      </c>
      <c r="L116" s="28">
        <v>0</v>
      </c>
      <c r="M116" s="28">
        <v>-0.04</v>
      </c>
      <c r="N116" s="28">
        <f t="shared" si="35"/>
        <v>127.8</v>
      </c>
      <c r="O116" s="28">
        <f t="shared" si="36"/>
        <v>3472.2</v>
      </c>
      <c r="P116" s="17" t="s">
        <v>203</v>
      </c>
    </row>
    <row r="117" spans="1:16">
      <c r="A117" s="27" t="s">
        <v>160</v>
      </c>
      <c r="B117" s="28" t="s">
        <v>161</v>
      </c>
      <c r="C117" s="28">
        <v>3484.05</v>
      </c>
      <c r="D117" s="28">
        <v>3484.05</v>
      </c>
      <c r="E117" s="28">
        <v>0</v>
      </c>
      <c r="F117" s="28">
        <v>0</v>
      </c>
      <c r="G117" s="28">
        <f t="shared" si="34"/>
        <v>3484.05</v>
      </c>
      <c r="H117" s="28">
        <v>-125.1</v>
      </c>
      <c r="I117" s="28">
        <v>0</v>
      </c>
      <c r="J117" s="28">
        <v>222.6</v>
      </c>
      <c r="K117" s="28">
        <v>97.5</v>
      </c>
      <c r="L117" s="28">
        <v>0</v>
      </c>
      <c r="M117" s="28">
        <v>0.15</v>
      </c>
      <c r="N117" s="28">
        <f t="shared" si="35"/>
        <v>97.65</v>
      </c>
      <c r="O117" s="28">
        <f t="shared" si="36"/>
        <v>3386.4</v>
      </c>
      <c r="P117" s="17" t="s">
        <v>203</v>
      </c>
    </row>
    <row r="118" spans="1:16">
      <c r="A118" s="27" t="s">
        <v>162</v>
      </c>
      <c r="B118" s="28" t="s">
        <v>163</v>
      </c>
      <c r="C118" s="28">
        <v>5420.55</v>
      </c>
      <c r="D118" s="28">
        <v>5420.55</v>
      </c>
      <c r="E118" s="28">
        <v>0</v>
      </c>
      <c r="F118" s="28">
        <v>0</v>
      </c>
      <c r="G118" s="28">
        <f t="shared" si="34"/>
        <v>5420.55</v>
      </c>
      <c r="H118" s="28">
        <v>0</v>
      </c>
      <c r="I118" s="28">
        <v>0</v>
      </c>
      <c r="J118" s="28">
        <v>433.29</v>
      </c>
      <c r="K118" s="28">
        <v>433.29</v>
      </c>
      <c r="L118" s="28">
        <v>0</v>
      </c>
      <c r="M118" s="28">
        <v>-0.14000000000000001</v>
      </c>
      <c r="N118" s="28">
        <f t="shared" si="35"/>
        <v>433.15000000000003</v>
      </c>
      <c r="O118" s="28">
        <f t="shared" si="36"/>
        <v>4987.4000000000005</v>
      </c>
    </row>
    <row r="119" spans="1:16">
      <c r="A119" s="27" t="s">
        <v>164</v>
      </c>
      <c r="B119" s="28" t="s">
        <v>165</v>
      </c>
      <c r="C119" s="28">
        <v>3484.05</v>
      </c>
      <c r="D119" s="28">
        <v>3484.05</v>
      </c>
      <c r="E119" s="28">
        <v>0</v>
      </c>
      <c r="F119" s="28">
        <v>0</v>
      </c>
      <c r="G119" s="28">
        <f t="shared" si="34"/>
        <v>3484.05</v>
      </c>
      <c r="H119" s="28">
        <v>-125.1</v>
      </c>
      <c r="I119" s="28">
        <v>0</v>
      </c>
      <c r="J119" s="28">
        <v>222.6</v>
      </c>
      <c r="K119" s="28">
        <v>97.5</v>
      </c>
      <c r="L119" s="28">
        <v>0</v>
      </c>
      <c r="M119" s="28">
        <v>-0.05</v>
      </c>
      <c r="N119" s="28">
        <f t="shared" si="35"/>
        <v>97.45</v>
      </c>
      <c r="O119" s="28">
        <f t="shared" si="36"/>
        <v>3386.6000000000004</v>
      </c>
      <c r="P119" s="17" t="s">
        <v>203</v>
      </c>
    </row>
    <row r="120" spans="1:16">
      <c r="A120" s="27" t="s">
        <v>166</v>
      </c>
      <c r="B120" s="28" t="s">
        <v>167</v>
      </c>
      <c r="C120" s="28">
        <v>3483.6</v>
      </c>
      <c r="D120" s="28">
        <v>3483.6</v>
      </c>
      <c r="E120" s="28">
        <v>0</v>
      </c>
      <c r="F120" s="28">
        <v>0</v>
      </c>
      <c r="G120" s="28">
        <f t="shared" si="34"/>
        <v>3483.6</v>
      </c>
      <c r="H120" s="28">
        <v>-125.1</v>
      </c>
      <c r="I120" s="28">
        <v>0</v>
      </c>
      <c r="J120" s="28">
        <v>222.55</v>
      </c>
      <c r="K120" s="28">
        <v>97.45</v>
      </c>
      <c r="L120" s="28">
        <v>0</v>
      </c>
      <c r="M120" s="28">
        <v>-0.05</v>
      </c>
      <c r="N120" s="28">
        <f t="shared" si="35"/>
        <v>97.4</v>
      </c>
      <c r="O120" s="28">
        <f t="shared" si="36"/>
        <v>3386.2</v>
      </c>
      <c r="P120" s="17" t="s">
        <v>203</v>
      </c>
    </row>
    <row r="121" spans="1:16">
      <c r="A121" s="27" t="s">
        <v>168</v>
      </c>
      <c r="B121" s="28" t="s">
        <v>169</v>
      </c>
      <c r="C121" s="28">
        <v>3484.05</v>
      </c>
      <c r="D121" s="28">
        <v>3484.05</v>
      </c>
      <c r="E121" s="28">
        <v>0</v>
      </c>
      <c r="F121" s="28">
        <v>0</v>
      </c>
      <c r="G121" s="28">
        <f t="shared" si="34"/>
        <v>3484.05</v>
      </c>
      <c r="H121" s="28">
        <v>-125.1</v>
      </c>
      <c r="I121" s="28">
        <v>0</v>
      </c>
      <c r="J121" s="28">
        <v>222.6</v>
      </c>
      <c r="K121" s="28">
        <v>97.5</v>
      </c>
      <c r="L121" s="28">
        <v>0</v>
      </c>
      <c r="M121" s="28">
        <v>0.15</v>
      </c>
      <c r="N121" s="28">
        <f t="shared" si="35"/>
        <v>97.65</v>
      </c>
      <c r="O121" s="28">
        <f t="shared" si="36"/>
        <v>3386.4</v>
      </c>
      <c r="P121" s="17" t="s">
        <v>203</v>
      </c>
    </row>
    <row r="122" spans="1:16" s="5" customFormat="1">
      <c r="A122" s="9" t="s">
        <v>19</v>
      </c>
      <c r="C122" s="5" t="s">
        <v>20</v>
      </c>
      <c r="D122" s="5" t="s">
        <v>20</v>
      </c>
      <c r="E122" s="5" t="s">
        <v>20</v>
      </c>
      <c r="F122" s="5" t="s">
        <v>20</v>
      </c>
      <c r="G122" s="5" t="s">
        <v>20</v>
      </c>
      <c r="H122" s="5" t="s">
        <v>20</v>
      </c>
      <c r="I122" s="5" t="s">
        <v>20</v>
      </c>
      <c r="J122" s="5" t="s">
        <v>20</v>
      </c>
      <c r="K122" s="5" t="s">
        <v>20</v>
      </c>
      <c r="L122" s="13" t="s">
        <v>20</v>
      </c>
      <c r="M122" s="5" t="s">
        <v>20</v>
      </c>
      <c r="N122" s="13" t="s">
        <v>20</v>
      </c>
      <c r="O122" s="5" t="s">
        <v>20</v>
      </c>
      <c r="P122" s="19"/>
    </row>
    <row r="123" spans="1:16">
      <c r="C123" s="10">
        <f>SUM(C113:C122)</f>
        <v>33408.449999999997</v>
      </c>
      <c r="D123" s="14">
        <f t="shared" ref="D123:O123" si="37">SUM(D113:D122)</f>
        <v>32247.099999999995</v>
      </c>
      <c r="E123" s="14">
        <f t="shared" si="37"/>
        <v>1161.3499999999999</v>
      </c>
      <c r="F123" s="14">
        <f t="shared" si="37"/>
        <v>290.33999999999997</v>
      </c>
      <c r="G123" s="14">
        <f t="shared" si="37"/>
        <v>33698.79</v>
      </c>
      <c r="H123" s="14">
        <f t="shared" si="37"/>
        <v>-983.07</v>
      </c>
      <c r="I123" s="14">
        <f t="shared" si="37"/>
        <v>0</v>
      </c>
      <c r="J123" s="14">
        <f t="shared" si="37"/>
        <v>2226.66</v>
      </c>
      <c r="K123" s="14">
        <f t="shared" si="37"/>
        <v>1243.5800000000002</v>
      </c>
      <c r="L123" s="14">
        <f t="shared" si="37"/>
        <v>0</v>
      </c>
      <c r="M123" s="14">
        <f t="shared" si="37"/>
        <v>9.9999999999999534E-3</v>
      </c>
      <c r="N123" s="14">
        <f t="shared" si="37"/>
        <v>1243.5900000000004</v>
      </c>
      <c r="O123" s="14">
        <f t="shared" si="37"/>
        <v>32455.200000000008</v>
      </c>
    </row>
    <row r="125" spans="1:16" ht="15">
      <c r="A125" s="25" t="s">
        <v>170</v>
      </c>
      <c r="B125" s="26"/>
      <c r="L125" s="11"/>
    </row>
    <row r="126" spans="1:16">
      <c r="A126" s="27" t="s">
        <v>171</v>
      </c>
      <c r="B126" s="28" t="s">
        <v>172</v>
      </c>
      <c r="C126" s="28">
        <v>3903.45</v>
      </c>
      <c r="D126" s="28">
        <v>3903.45</v>
      </c>
      <c r="E126" s="28">
        <v>0</v>
      </c>
      <c r="F126" s="28">
        <v>0</v>
      </c>
      <c r="G126" s="28">
        <f t="shared" ref="G126:G131" si="38">SUM(D126:F126)</f>
        <v>3903.45</v>
      </c>
      <c r="H126" s="28">
        <v>0</v>
      </c>
      <c r="I126" s="28">
        <v>0</v>
      </c>
      <c r="J126" s="28">
        <v>268.23</v>
      </c>
      <c r="K126" s="28">
        <v>268.23</v>
      </c>
      <c r="L126" s="28">
        <v>0</v>
      </c>
      <c r="M126" s="28">
        <v>0.02</v>
      </c>
      <c r="N126" s="28">
        <f t="shared" ref="N126:N131" si="39">+I126+K126+M126</f>
        <v>268.25</v>
      </c>
      <c r="O126" s="28">
        <v>3635.2</v>
      </c>
    </row>
    <row r="127" spans="1:16">
      <c r="A127" s="27" t="s">
        <v>173</v>
      </c>
      <c r="B127" s="28" t="s">
        <v>174</v>
      </c>
      <c r="C127" s="28">
        <v>3903.45</v>
      </c>
      <c r="D127" s="28">
        <v>3903.45</v>
      </c>
      <c r="E127" s="28">
        <v>0</v>
      </c>
      <c r="F127" s="28">
        <v>0</v>
      </c>
      <c r="G127" s="28">
        <f t="shared" si="38"/>
        <v>3903.45</v>
      </c>
      <c r="H127" s="28">
        <v>0</v>
      </c>
      <c r="I127" s="28">
        <v>0</v>
      </c>
      <c r="J127" s="28">
        <v>268.23</v>
      </c>
      <c r="K127" s="28">
        <v>268.23</v>
      </c>
      <c r="L127" s="28">
        <v>0</v>
      </c>
      <c r="M127" s="28">
        <v>-0.18</v>
      </c>
      <c r="N127" s="28">
        <f t="shared" si="39"/>
        <v>268.05</v>
      </c>
      <c r="O127" s="28">
        <v>3635.4</v>
      </c>
      <c r="P127" s="17" t="s">
        <v>209</v>
      </c>
    </row>
    <row r="128" spans="1:16">
      <c r="A128" s="27" t="s">
        <v>175</v>
      </c>
      <c r="B128" s="28" t="s">
        <v>176</v>
      </c>
      <c r="C128" s="28">
        <v>5919.75</v>
      </c>
      <c r="D128" s="28">
        <v>5919.75</v>
      </c>
      <c r="E128" s="28">
        <v>0</v>
      </c>
      <c r="F128" s="28">
        <v>0</v>
      </c>
      <c r="G128" s="28">
        <f t="shared" si="38"/>
        <v>5919.75</v>
      </c>
      <c r="H128" s="28">
        <v>0</v>
      </c>
      <c r="I128" s="28">
        <v>0</v>
      </c>
      <c r="J128" s="28">
        <v>509.57</v>
      </c>
      <c r="K128" s="28">
        <v>509.57</v>
      </c>
      <c r="L128" s="28">
        <v>0</v>
      </c>
      <c r="M128" s="28">
        <v>-0.02</v>
      </c>
      <c r="N128" s="28">
        <f t="shared" si="39"/>
        <v>509.55</v>
      </c>
      <c r="O128" s="28">
        <v>5410.2</v>
      </c>
    </row>
    <row r="129" spans="1:16">
      <c r="A129" s="27" t="s">
        <v>177</v>
      </c>
      <c r="B129" s="28" t="s">
        <v>178</v>
      </c>
      <c r="C129" s="28">
        <v>3903.45</v>
      </c>
      <c r="D129" s="28">
        <v>3903.45</v>
      </c>
      <c r="E129" s="28">
        <v>0</v>
      </c>
      <c r="F129" s="28">
        <v>0</v>
      </c>
      <c r="G129" s="28">
        <f t="shared" si="38"/>
        <v>3903.45</v>
      </c>
      <c r="H129" s="28">
        <v>0</v>
      </c>
      <c r="I129" s="28">
        <v>0</v>
      </c>
      <c r="J129" s="28">
        <v>268.23</v>
      </c>
      <c r="K129" s="28">
        <v>268.23</v>
      </c>
      <c r="L129" s="28">
        <v>0</v>
      </c>
      <c r="M129" s="28">
        <v>0.02</v>
      </c>
      <c r="N129" s="28">
        <f t="shared" si="39"/>
        <v>268.25</v>
      </c>
      <c r="O129" s="28">
        <v>3635.2</v>
      </c>
    </row>
    <row r="130" spans="1:16" s="16" customFormat="1">
      <c r="A130" s="29" t="s">
        <v>179</v>
      </c>
      <c r="B130" s="30" t="s">
        <v>180</v>
      </c>
      <c r="C130" s="30">
        <v>3903.45</v>
      </c>
      <c r="D130" s="30">
        <v>2602.3000000000002</v>
      </c>
      <c r="E130" s="30">
        <v>1301.1500000000001</v>
      </c>
      <c r="F130" s="30">
        <v>325.29000000000002</v>
      </c>
      <c r="G130" s="30">
        <f t="shared" si="38"/>
        <v>4228.7400000000007</v>
      </c>
      <c r="H130" s="30">
        <v>0</v>
      </c>
      <c r="I130" s="30">
        <v>0</v>
      </c>
      <c r="J130" s="30">
        <v>268.23</v>
      </c>
      <c r="K130" s="30">
        <v>268.23</v>
      </c>
      <c r="L130" s="30">
        <v>0</v>
      </c>
      <c r="M130" s="30">
        <v>-0.09</v>
      </c>
      <c r="N130" s="30">
        <f t="shared" si="39"/>
        <v>268.14000000000004</v>
      </c>
      <c r="O130" s="30">
        <v>3960.6</v>
      </c>
      <c r="P130" s="21" t="s">
        <v>210</v>
      </c>
    </row>
    <row r="131" spans="1:16">
      <c r="A131" s="27" t="s">
        <v>181</v>
      </c>
      <c r="B131" s="28" t="s">
        <v>182</v>
      </c>
      <c r="C131" s="28">
        <v>3903.45</v>
      </c>
      <c r="D131" s="28">
        <v>3903.45</v>
      </c>
      <c r="E131" s="28">
        <v>0</v>
      </c>
      <c r="F131" s="28">
        <v>0</v>
      </c>
      <c r="G131" s="28">
        <f t="shared" si="38"/>
        <v>3903.45</v>
      </c>
      <c r="H131" s="28">
        <v>0</v>
      </c>
      <c r="I131" s="28">
        <v>0</v>
      </c>
      <c r="J131" s="28">
        <v>268.23</v>
      </c>
      <c r="K131" s="28">
        <v>268.23</v>
      </c>
      <c r="L131" s="28">
        <v>0</v>
      </c>
      <c r="M131" s="28">
        <v>0.02</v>
      </c>
      <c r="N131" s="28">
        <f t="shared" si="39"/>
        <v>268.25</v>
      </c>
      <c r="O131" s="28">
        <f>+G131-N131</f>
        <v>3635.2</v>
      </c>
    </row>
    <row r="132" spans="1:16" s="5" customFormat="1">
      <c r="A132" s="9" t="s">
        <v>19</v>
      </c>
      <c r="C132" s="5" t="s">
        <v>20</v>
      </c>
      <c r="D132" s="5" t="s">
        <v>20</v>
      </c>
      <c r="E132" s="5" t="s">
        <v>20</v>
      </c>
      <c r="F132" s="5" t="s">
        <v>20</v>
      </c>
      <c r="G132" s="5" t="s">
        <v>20</v>
      </c>
      <c r="H132" s="5" t="s">
        <v>20</v>
      </c>
      <c r="I132" s="5" t="s">
        <v>20</v>
      </c>
      <c r="J132" s="5" t="s">
        <v>20</v>
      </c>
      <c r="K132" s="5" t="s">
        <v>20</v>
      </c>
      <c r="L132" s="13" t="s">
        <v>20</v>
      </c>
      <c r="M132" s="5" t="s">
        <v>20</v>
      </c>
      <c r="N132" s="13" t="s">
        <v>20</v>
      </c>
      <c r="O132" s="5" t="s">
        <v>20</v>
      </c>
      <c r="P132" s="19"/>
    </row>
    <row r="133" spans="1:16">
      <c r="C133" s="31">
        <f>SUM(C126:C132)</f>
        <v>25437</v>
      </c>
      <c r="D133" s="31">
        <f t="shared" ref="D133:O133" si="40">SUM(D126:D132)</f>
        <v>24135.85</v>
      </c>
      <c r="E133" s="31">
        <f t="shared" si="40"/>
        <v>1301.1500000000001</v>
      </c>
      <c r="F133" s="31">
        <f t="shared" si="40"/>
        <v>325.29000000000002</v>
      </c>
      <c r="G133" s="31">
        <f t="shared" si="40"/>
        <v>25762.29</v>
      </c>
      <c r="H133" s="31">
        <f t="shared" si="40"/>
        <v>0</v>
      </c>
      <c r="I133" s="31">
        <f t="shared" si="40"/>
        <v>0</v>
      </c>
      <c r="J133" s="31">
        <f t="shared" si="40"/>
        <v>1850.72</v>
      </c>
      <c r="K133" s="31">
        <f t="shared" si="40"/>
        <v>1850.72</v>
      </c>
      <c r="L133" s="31">
        <f t="shared" si="40"/>
        <v>0</v>
      </c>
      <c r="M133" s="31">
        <f t="shared" si="40"/>
        <v>-0.23</v>
      </c>
      <c r="N133" s="31">
        <f t="shared" si="40"/>
        <v>1850.49</v>
      </c>
      <c r="O133" s="31">
        <f t="shared" si="40"/>
        <v>23911.8</v>
      </c>
    </row>
    <row r="135" spans="1:16" ht="15">
      <c r="A135" s="25" t="s">
        <v>183</v>
      </c>
      <c r="B135" s="26"/>
      <c r="L135" s="11"/>
    </row>
    <row r="136" spans="1:16">
      <c r="A136" s="27" t="s">
        <v>184</v>
      </c>
      <c r="B136" s="28" t="s">
        <v>185</v>
      </c>
      <c r="C136" s="28">
        <v>5420.55</v>
      </c>
      <c r="D136" s="28">
        <v>5420.55</v>
      </c>
      <c r="E136" s="28">
        <v>0</v>
      </c>
      <c r="F136" s="28">
        <v>0</v>
      </c>
      <c r="G136" s="28">
        <f t="shared" ref="G136:G138" si="41">SUM(D136:F136)</f>
        <v>5420.55</v>
      </c>
      <c r="H136" s="28">
        <v>0</v>
      </c>
      <c r="I136" s="28">
        <v>0</v>
      </c>
      <c r="J136" s="28">
        <v>433.29</v>
      </c>
      <c r="K136" s="28">
        <v>433.29</v>
      </c>
      <c r="L136" s="28">
        <v>0</v>
      </c>
      <c r="M136" s="28">
        <v>0.06</v>
      </c>
      <c r="N136" s="28">
        <f t="shared" ref="N136:N138" si="42">+I136+K136+M136</f>
        <v>433.35</v>
      </c>
      <c r="O136" s="28">
        <f t="shared" ref="O136:O138" si="43">+G136-N136</f>
        <v>4987.2</v>
      </c>
    </row>
    <row r="137" spans="1:16">
      <c r="A137" s="27" t="s">
        <v>186</v>
      </c>
      <c r="B137" s="28" t="s">
        <v>187</v>
      </c>
      <c r="C137" s="28">
        <v>3903.45</v>
      </c>
      <c r="D137" s="28">
        <v>3903.45</v>
      </c>
      <c r="E137" s="28">
        <v>0</v>
      </c>
      <c r="F137" s="28">
        <v>0</v>
      </c>
      <c r="G137" s="28">
        <f t="shared" si="41"/>
        <v>3903.45</v>
      </c>
      <c r="H137" s="28">
        <v>0</v>
      </c>
      <c r="I137" s="28">
        <v>0</v>
      </c>
      <c r="J137" s="28">
        <v>268.23</v>
      </c>
      <c r="K137" s="28">
        <v>268.23</v>
      </c>
      <c r="L137" s="28">
        <v>0</v>
      </c>
      <c r="M137" s="28">
        <v>0.02</v>
      </c>
      <c r="N137" s="28">
        <f t="shared" si="42"/>
        <v>268.25</v>
      </c>
      <c r="O137" s="28">
        <f t="shared" si="43"/>
        <v>3635.2</v>
      </c>
    </row>
    <row r="138" spans="1:16">
      <c r="A138" s="27" t="s">
        <v>188</v>
      </c>
      <c r="B138" s="28" t="s">
        <v>189</v>
      </c>
      <c r="C138" s="28">
        <v>3903.45</v>
      </c>
      <c r="D138" s="28">
        <v>3903.45</v>
      </c>
      <c r="E138" s="28">
        <v>0</v>
      </c>
      <c r="F138" s="28">
        <v>0</v>
      </c>
      <c r="G138" s="28">
        <f t="shared" si="41"/>
        <v>3903.45</v>
      </c>
      <c r="H138" s="28">
        <v>0</v>
      </c>
      <c r="I138" s="28">
        <v>0</v>
      </c>
      <c r="J138" s="28">
        <v>268.23</v>
      </c>
      <c r="K138" s="28">
        <v>268.23</v>
      </c>
      <c r="L138" s="28">
        <v>0</v>
      </c>
      <c r="M138" s="28">
        <v>0.02</v>
      </c>
      <c r="N138" s="28">
        <f t="shared" si="42"/>
        <v>268.25</v>
      </c>
      <c r="O138" s="28">
        <f t="shared" si="43"/>
        <v>3635.2</v>
      </c>
    </row>
    <row r="139" spans="1:16" s="5" customFormat="1">
      <c r="A139" s="9" t="s">
        <v>19</v>
      </c>
      <c r="C139" s="5" t="s">
        <v>20</v>
      </c>
      <c r="D139" s="5" t="s">
        <v>20</v>
      </c>
      <c r="E139" s="5" t="s">
        <v>20</v>
      </c>
      <c r="F139" s="5" t="s">
        <v>20</v>
      </c>
      <c r="G139" s="5" t="s">
        <v>20</v>
      </c>
      <c r="H139" s="5" t="s">
        <v>20</v>
      </c>
      <c r="I139" s="5" t="s">
        <v>20</v>
      </c>
      <c r="J139" s="5" t="s">
        <v>20</v>
      </c>
      <c r="K139" s="5" t="s">
        <v>20</v>
      </c>
      <c r="L139" s="13" t="s">
        <v>20</v>
      </c>
      <c r="M139" s="5" t="s">
        <v>20</v>
      </c>
      <c r="N139" s="13" t="s">
        <v>20</v>
      </c>
      <c r="O139" s="5" t="s">
        <v>20</v>
      </c>
      <c r="P139" s="19"/>
    </row>
    <row r="140" spans="1:16">
      <c r="C140" s="31">
        <f>SUM(C136:C139)</f>
        <v>13227.45</v>
      </c>
      <c r="D140" s="31">
        <f t="shared" ref="D140:O140" si="44">SUM(D136:D139)</f>
        <v>13227.45</v>
      </c>
      <c r="E140" s="31">
        <f t="shared" si="44"/>
        <v>0</v>
      </c>
      <c r="F140" s="31">
        <f t="shared" si="44"/>
        <v>0</v>
      </c>
      <c r="G140" s="31">
        <f t="shared" si="44"/>
        <v>13227.45</v>
      </c>
      <c r="H140" s="31">
        <f t="shared" si="44"/>
        <v>0</v>
      </c>
      <c r="I140" s="31">
        <f t="shared" si="44"/>
        <v>0</v>
      </c>
      <c r="J140" s="31">
        <f t="shared" si="44"/>
        <v>969.75</v>
      </c>
      <c r="K140" s="31">
        <f t="shared" si="44"/>
        <v>969.75</v>
      </c>
      <c r="L140" s="31">
        <f t="shared" si="44"/>
        <v>0</v>
      </c>
      <c r="M140" s="31">
        <f t="shared" si="44"/>
        <v>0.1</v>
      </c>
      <c r="N140" s="31">
        <f t="shared" si="44"/>
        <v>969.85</v>
      </c>
      <c r="O140" s="31">
        <f t="shared" si="44"/>
        <v>12257.599999999999</v>
      </c>
    </row>
    <row r="142" spans="1:16" ht="15">
      <c r="A142" s="25" t="s">
        <v>190</v>
      </c>
      <c r="B142" s="26"/>
      <c r="L142" s="11"/>
    </row>
    <row r="143" spans="1:16">
      <c r="A143" s="27" t="s">
        <v>191</v>
      </c>
      <c r="B143" s="28" t="s">
        <v>192</v>
      </c>
      <c r="C143" s="28">
        <v>3484.05</v>
      </c>
      <c r="D143" s="28">
        <v>3484.05</v>
      </c>
      <c r="E143" s="28">
        <v>0</v>
      </c>
      <c r="F143" s="28">
        <v>0</v>
      </c>
      <c r="G143" s="28">
        <f t="shared" ref="G143:G145" si="45">SUM(D143:F143)</f>
        <v>3484.05</v>
      </c>
      <c r="H143" s="28">
        <v>-125.1</v>
      </c>
      <c r="I143" s="28">
        <v>0</v>
      </c>
      <c r="J143" s="28">
        <v>222.6</v>
      </c>
      <c r="K143" s="28">
        <v>97.5</v>
      </c>
      <c r="L143" s="28">
        <v>0</v>
      </c>
      <c r="M143" s="28">
        <v>-0.05</v>
      </c>
      <c r="N143" s="28">
        <f t="shared" ref="N143:N144" si="46">+I143+K143+M143</f>
        <v>97.45</v>
      </c>
      <c r="O143" s="28">
        <f t="shared" ref="O143:O145" si="47">+G143-N143</f>
        <v>3386.6000000000004</v>
      </c>
      <c r="P143" s="17" t="s">
        <v>203</v>
      </c>
    </row>
    <row r="144" spans="1:16">
      <c r="A144" s="27" t="s">
        <v>193</v>
      </c>
      <c r="B144" s="28" t="s">
        <v>194</v>
      </c>
      <c r="C144" s="28">
        <v>5420.55</v>
      </c>
      <c r="D144" s="28">
        <v>5420.55</v>
      </c>
      <c r="E144" s="28">
        <v>0</v>
      </c>
      <c r="F144" s="28">
        <v>0</v>
      </c>
      <c r="G144" s="28">
        <f t="shared" si="45"/>
        <v>5420.55</v>
      </c>
      <c r="H144" s="28">
        <v>0</v>
      </c>
      <c r="I144" s="28">
        <v>0</v>
      </c>
      <c r="J144" s="28">
        <v>433.29</v>
      </c>
      <c r="K144" s="28">
        <v>433.29</v>
      </c>
      <c r="L144" s="28">
        <v>0</v>
      </c>
      <c r="M144" s="28">
        <v>-0.14000000000000001</v>
      </c>
      <c r="N144" s="28">
        <f t="shared" si="46"/>
        <v>433.15000000000003</v>
      </c>
      <c r="O144" s="28">
        <f t="shared" si="47"/>
        <v>4987.4000000000005</v>
      </c>
    </row>
    <row r="145" spans="1:16">
      <c r="A145" s="27" t="s">
        <v>195</v>
      </c>
      <c r="B145" s="28" t="s">
        <v>196</v>
      </c>
      <c r="C145" s="28">
        <v>3111.6</v>
      </c>
      <c r="D145" s="28">
        <v>3111.6</v>
      </c>
      <c r="E145" s="28">
        <v>0</v>
      </c>
      <c r="F145" s="28">
        <v>0</v>
      </c>
      <c r="G145" s="28">
        <f t="shared" si="45"/>
        <v>3111.6</v>
      </c>
      <c r="H145" s="28">
        <v>-125.1</v>
      </c>
      <c r="I145" s="28">
        <v>0</v>
      </c>
      <c r="J145" s="28">
        <v>182.65</v>
      </c>
      <c r="K145" s="28">
        <v>57.55</v>
      </c>
      <c r="L145" s="28">
        <v>1000</v>
      </c>
      <c r="M145" s="28">
        <v>0.05</v>
      </c>
      <c r="N145" s="28">
        <f>+I145+K145+M145+L145</f>
        <v>1057.5999999999999</v>
      </c>
      <c r="O145" s="28">
        <f t="shared" si="47"/>
        <v>2054</v>
      </c>
      <c r="P145" s="17" t="s">
        <v>217</v>
      </c>
    </row>
    <row r="146" spans="1:16" s="5" customFormat="1">
      <c r="A146" s="9" t="s">
        <v>19</v>
      </c>
      <c r="C146" s="5" t="s">
        <v>20</v>
      </c>
      <c r="D146" s="5" t="s">
        <v>20</v>
      </c>
      <c r="E146" s="5" t="s">
        <v>20</v>
      </c>
      <c r="F146" s="5" t="s">
        <v>20</v>
      </c>
      <c r="G146" s="5" t="s">
        <v>20</v>
      </c>
      <c r="H146" s="5" t="s">
        <v>20</v>
      </c>
      <c r="I146" s="5" t="s">
        <v>20</v>
      </c>
      <c r="J146" s="5" t="s">
        <v>20</v>
      </c>
      <c r="K146" s="5" t="s">
        <v>20</v>
      </c>
      <c r="L146" s="13" t="s">
        <v>20</v>
      </c>
      <c r="M146" s="5" t="s">
        <v>20</v>
      </c>
      <c r="N146" s="13" t="s">
        <v>20</v>
      </c>
      <c r="O146" s="5" t="s">
        <v>20</v>
      </c>
      <c r="P146" s="19"/>
    </row>
    <row r="147" spans="1:16">
      <c r="C147" s="31">
        <f>SUM(C143:C146)</f>
        <v>12016.2</v>
      </c>
      <c r="D147" s="31">
        <f t="shared" ref="D147:O147" si="48">SUM(D143:D146)</f>
        <v>12016.2</v>
      </c>
      <c r="E147" s="31">
        <f t="shared" si="48"/>
        <v>0</v>
      </c>
      <c r="F147" s="31">
        <f t="shared" si="48"/>
        <v>0</v>
      </c>
      <c r="G147" s="31">
        <f t="shared" si="48"/>
        <v>12016.2</v>
      </c>
      <c r="H147" s="31">
        <f t="shared" si="48"/>
        <v>-250.2</v>
      </c>
      <c r="I147" s="31">
        <f t="shared" si="48"/>
        <v>0</v>
      </c>
      <c r="J147" s="31">
        <f t="shared" si="48"/>
        <v>838.54</v>
      </c>
      <c r="K147" s="31">
        <f t="shared" si="48"/>
        <v>588.33999999999992</v>
      </c>
      <c r="L147" s="31">
        <f t="shared" si="48"/>
        <v>1000</v>
      </c>
      <c r="M147" s="31">
        <f t="shared" si="48"/>
        <v>-0.14000000000000001</v>
      </c>
      <c r="N147" s="31">
        <f t="shared" si="48"/>
        <v>1588.1999999999998</v>
      </c>
      <c r="O147" s="31">
        <f t="shared" si="48"/>
        <v>10428</v>
      </c>
    </row>
    <row r="149" spans="1:16" ht="15">
      <c r="A149" s="25" t="s">
        <v>197</v>
      </c>
      <c r="B149" s="26"/>
      <c r="L149" s="11"/>
    </row>
    <row r="150" spans="1:16">
      <c r="A150" s="27" t="s">
        <v>198</v>
      </c>
      <c r="B150" s="28" t="s">
        <v>199</v>
      </c>
      <c r="C150" s="28">
        <v>5420.55</v>
      </c>
      <c r="D150" s="28">
        <v>5420.55</v>
      </c>
      <c r="E150" s="28">
        <v>0</v>
      </c>
      <c r="F150" s="28">
        <v>0</v>
      </c>
      <c r="G150" s="28">
        <f>SUM(D150:F150)</f>
        <v>5420.55</v>
      </c>
      <c r="H150" s="28">
        <v>0</v>
      </c>
      <c r="I150" s="28">
        <v>0</v>
      </c>
      <c r="J150" s="28">
        <v>433.29</v>
      </c>
      <c r="K150" s="28">
        <v>433.29</v>
      </c>
      <c r="L150" s="28">
        <v>0</v>
      </c>
      <c r="M150" s="28">
        <v>-0.14000000000000001</v>
      </c>
      <c r="N150" s="28">
        <f>+I150+K150+M150</f>
        <v>433.15000000000003</v>
      </c>
      <c r="O150" s="28">
        <f>+G150-N150</f>
        <v>4987.4000000000005</v>
      </c>
    </row>
    <row r="151" spans="1:16" s="5" customFormat="1">
      <c r="A151" s="9" t="s">
        <v>19</v>
      </c>
      <c r="C151" s="5" t="s">
        <v>20</v>
      </c>
      <c r="D151" s="5" t="s">
        <v>20</v>
      </c>
      <c r="E151" s="5" t="s">
        <v>20</v>
      </c>
      <c r="F151" s="5" t="s">
        <v>20</v>
      </c>
      <c r="G151" s="5" t="s">
        <v>20</v>
      </c>
      <c r="H151" s="5" t="s">
        <v>20</v>
      </c>
      <c r="I151" s="5" t="s">
        <v>20</v>
      </c>
      <c r="J151" s="5" t="s">
        <v>20</v>
      </c>
      <c r="K151" s="5" t="s">
        <v>20</v>
      </c>
      <c r="L151" s="13" t="s">
        <v>20</v>
      </c>
      <c r="M151" s="5" t="s">
        <v>20</v>
      </c>
      <c r="N151" s="13" t="s">
        <v>20</v>
      </c>
      <c r="O151" s="5" t="s">
        <v>20</v>
      </c>
      <c r="P151" s="19"/>
    </row>
    <row r="152" spans="1:16">
      <c r="C152" s="31">
        <f>SUM(C150:C151)</f>
        <v>5420.55</v>
      </c>
      <c r="D152" s="31">
        <f t="shared" ref="D152:O152" si="49">SUM(D150:D151)</f>
        <v>5420.55</v>
      </c>
      <c r="E152" s="31">
        <f t="shared" si="49"/>
        <v>0</v>
      </c>
      <c r="F152" s="31">
        <f t="shared" si="49"/>
        <v>0</v>
      </c>
      <c r="G152" s="31">
        <f t="shared" si="49"/>
        <v>5420.55</v>
      </c>
      <c r="H152" s="31">
        <f t="shared" si="49"/>
        <v>0</v>
      </c>
      <c r="I152" s="31">
        <f t="shared" si="49"/>
        <v>0</v>
      </c>
      <c r="J152" s="31">
        <f t="shared" si="49"/>
        <v>433.29</v>
      </c>
      <c r="K152" s="31">
        <f t="shared" si="49"/>
        <v>433.29</v>
      </c>
      <c r="L152" s="31">
        <f t="shared" si="49"/>
        <v>0</v>
      </c>
      <c r="M152" s="31">
        <f t="shared" si="49"/>
        <v>-0.14000000000000001</v>
      </c>
      <c r="N152" s="31">
        <f t="shared" si="49"/>
        <v>433.15000000000003</v>
      </c>
      <c r="O152" s="31">
        <f t="shared" si="49"/>
        <v>4987.4000000000005</v>
      </c>
    </row>
    <row r="153" spans="1:16">
      <c r="L153" s="5"/>
    </row>
    <row r="154" spans="1:16" s="5" customFormat="1">
      <c r="A154" s="8"/>
      <c r="C154" s="5" t="s">
        <v>200</v>
      </c>
      <c r="D154" s="5" t="s">
        <v>200</v>
      </c>
      <c r="E154" s="5" t="s">
        <v>200</v>
      </c>
      <c r="F154" s="5" t="s">
        <v>200</v>
      </c>
      <c r="G154" s="5" t="s">
        <v>200</v>
      </c>
      <c r="H154" s="5" t="s">
        <v>200</v>
      </c>
      <c r="I154" s="5" t="s">
        <v>200</v>
      </c>
      <c r="J154" s="5" t="s">
        <v>200</v>
      </c>
      <c r="K154" s="5" t="s">
        <v>200</v>
      </c>
      <c r="L154" s="13" t="s">
        <v>200</v>
      </c>
      <c r="M154" s="5" t="s">
        <v>200</v>
      </c>
      <c r="N154" s="13" t="s">
        <v>200</v>
      </c>
      <c r="O154" s="5" t="s">
        <v>200</v>
      </c>
      <c r="P154" s="19"/>
    </row>
    <row r="155" spans="1:16">
      <c r="A155" s="9" t="s">
        <v>201</v>
      </c>
      <c r="B155" s="1" t="s">
        <v>202</v>
      </c>
      <c r="C155" s="10">
        <f>C152+C147+C140+C133+C123+C110+C95+C82+C75+C66+C59+C48+C37+C18+C13</f>
        <v>336775.64999999997</v>
      </c>
      <c r="D155" s="14">
        <f t="shared" ref="D155:O155" si="50">D152+D147+D140+D133+D123+D110+D95+D82+D75+D66+D59+D48+D37+D18+D13</f>
        <v>327872.33999999997</v>
      </c>
      <c r="E155" s="14">
        <f t="shared" si="50"/>
        <v>5574.0999999999995</v>
      </c>
      <c r="F155" s="14">
        <f t="shared" si="50"/>
        <v>1393.53</v>
      </c>
      <c r="G155" s="14">
        <f t="shared" si="50"/>
        <v>334839.96999999997</v>
      </c>
      <c r="H155" s="14">
        <f t="shared" si="50"/>
        <v>-7078.4299999999994</v>
      </c>
      <c r="I155" s="14">
        <f t="shared" si="50"/>
        <v>-316.28000000000003</v>
      </c>
      <c r="J155" s="14">
        <f t="shared" si="50"/>
        <v>24214.100000000006</v>
      </c>
      <c r="K155" s="14">
        <f t="shared" si="50"/>
        <v>17451.89</v>
      </c>
      <c r="L155" s="14">
        <f t="shared" si="50"/>
        <v>2000</v>
      </c>
      <c r="M155" s="14">
        <f t="shared" si="50"/>
        <v>-0.6399999999999999</v>
      </c>
      <c r="N155" s="14">
        <f t="shared" si="50"/>
        <v>19134.969999999998</v>
      </c>
      <c r="O155" s="14">
        <f t="shared" si="50"/>
        <v>315705.00000000006</v>
      </c>
    </row>
    <row r="157" spans="1:16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6">
      <c r="A158" s="2" t="s">
        <v>202</v>
      </c>
      <c r="B158" s="1" t="s">
        <v>202</v>
      </c>
      <c r="D158" s="10"/>
      <c r="E158" s="10"/>
      <c r="F158" s="10"/>
      <c r="G158" s="10"/>
      <c r="H158" s="10"/>
      <c r="I158" s="10"/>
      <c r="J158" s="10"/>
      <c r="K158" s="10"/>
      <c r="M158" s="10"/>
      <c r="N158" s="14"/>
      <c r="O158" s="10"/>
    </row>
    <row r="159" spans="1:16" ht="23.25" customHeight="1">
      <c r="N159" s="32">
        <f>O24+O42+O105+O88</f>
        <v>9353.4000000000015</v>
      </c>
      <c r="O159" s="68" t="s">
        <v>224</v>
      </c>
      <c r="P159" s="69"/>
    </row>
    <row r="160" spans="1:16">
      <c r="N160" s="31">
        <f>N161-N159</f>
        <v>306351.60000000003</v>
      </c>
      <c r="O160" s="61" t="s">
        <v>222</v>
      </c>
      <c r="P160" s="62"/>
    </row>
    <row r="161" spans="14:16">
      <c r="N161" s="31">
        <f>O155</f>
        <v>315705.00000000006</v>
      </c>
      <c r="O161" s="61" t="s">
        <v>223</v>
      </c>
      <c r="P161" s="62"/>
    </row>
  </sheetData>
  <mergeCells count="7">
    <mergeCell ref="O160:P160"/>
    <mergeCell ref="O161:P161"/>
    <mergeCell ref="B1:D1"/>
    <mergeCell ref="B2:O2"/>
    <mergeCell ref="B3:O3"/>
    <mergeCell ref="B5:O5"/>
    <mergeCell ref="O159:P159"/>
  </mergeCells>
  <conditionalFormatting sqref="A104:K104 P1:XFD1048576 B5 C1:O1 A1:A1048576 B1:B3 E4:O4 B6:O1048576">
    <cfRule type="cellIs" dxfId="8" priority="7" operator="lessThan">
      <formula>0</formula>
    </cfRule>
  </conditionalFormatting>
  <conditionalFormatting sqref="N159:P161">
    <cfRule type="cellIs" dxfId="7" priority="6" operator="lessThan">
      <formula>0</formula>
    </cfRule>
  </conditionalFormatting>
  <conditionalFormatting sqref="N159:P161">
    <cfRule type="cellIs" dxfId="6" priority="5" operator="lessThan">
      <formula>0</formula>
    </cfRule>
  </conditionalFormatting>
  <conditionalFormatting sqref="N159:P161">
    <cfRule type="cellIs" dxfId="5" priority="4" operator="lessThan">
      <formula>0</formula>
    </cfRule>
  </conditionalFormatting>
  <conditionalFormatting sqref="O159 N159:N161">
    <cfRule type="cellIs" dxfId="4" priority="3" operator="lessThan">
      <formula>0</formula>
    </cfRule>
  </conditionalFormatting>
  <conditionalFormatting sqref="O160">
    <cfRule type="cellIs" dxfId="3" priority="2" operator="lessThan">
      <formula>0</formula>
    </cfRule>
  </conditionalFormatting>
  <conditionalFormatting sqref="O161">
    <cfRule type="cellIs" dxfId="2" priority="1" operator="lessThan">
      <formula>0</formula>
    </cfRule>
  </conditionalFormatting>
  <pageMargins left="0.70866141732283472" right="0.4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81"/>
  <sheetViews>
    <sheetView workbookViewId="0"/>
  </sheetViews>
  <sheetFormatPr baseColWidth="10" defaultRowHeight="15"/>
  <cols>
    <col min="1" max="3" width="11.42578125" style="35"/>
    <col min="4" max="4" width="12.42578125" style="35" bestFit="1" customWidth="1"/>
    <col min="5" max="16384" width="11.42578125" style="35"/>
  </cols>
  <sheetData>
    <row r="1" spans="2:4">
      <c r="B1" s="33" t="s">
        <v>111</v>
      </c>
      <c r="C1" s="39">
        <v>4029.9999999999995</v>
      </c>
      <c r="D1" s="34">
        <v>1583449099</v>
      </c>
    </row>
    <row r="2" spans="2:4">
      <c r="B2" s="33" t="s">
        <v>16</v>
      </c>
      <c r="C2" s="39">
        <v>4406.2</v>
      </c>
      <c r="D2" s="34">
        <v>1581234109</v>
      </c>
    </row>
    <row r="3" spans="2:4">
      <c r="B3" s="33" t="s">
        <v>153</v>
      </c>
      <c r="C3" s="39">
        <v>3386.6000000000004</v>
      </c>
      <c r="D3" s="36">
        <v>1500054122</v>
      </c>
    </row>
    <row r="4" spans="2:4">
      <c r="B4" s="33" t="s">
        <v>86</v>
      </c>
      <c r="C4" s="39">
        <v>3054</v>
      </c>
      <c r="D4" s="34">
        <v>1581234389</v>
      </c>
    </row>
    <row r="5" spans="2:4">
      <c r="B5" s="33" t="s">
        <v>185</v>
      </c>
      <c r="C5" s="39">
        <v>4987.2</v>
      </c>
      <c r="D5" s="34">
        <v>1581234117</v>
      </c>
    </row>
    <row r="6" spans="2:4">
      <c r="B6" s="33" t="s">
        <v>132</v>
      </c>
      <c r="C6" s="39">
        <v>7079.4000000000005</v>
      </c>
      <c r="D6" s="34">
        <v>1581234126</v>
      </c>
    </row>
    <row r="7" spans="2:4">
      <c r="B7" s="33" t="s">
        <v>93</v>
      </c>
      <c r="C7" s="39">
        <v>3054.2</v>
      </c>
      <c r="D7" s="34">
        <v>1581234096</v>
      </c>
    </row>
    <row r="8" spans="2:4">
      <c r="B8" s="33" t="s">
        <v>26</v>
      </c>
      <c r="C8" s="39">
        <v>3054</v>
      </c>
      <c r="D8" s="34">
        <v>1581233848</v>
      </c>
    </row>
    <row r="9" spans="2:4">
      <c r="B9" s="33" t="s">
        <v>95</v>
      </c>
      <c r="C9" s="39">
        <v>3054</v>
      </c>
      <c r="D9" s="34">
        <v>1514688940</v>
      </c>
    </row>
    <row r="10" spans="2:4">
      <c r="B10" s="33" t="s">
        <v>97</v>
      </c>
      <c r="C10" s="39">
        <v>3054</v>
      </c>
      <c r="D10" s="37">
        <v>1543869268</v>
      </c>
    </row>
    <row r="11" spans="2:4">
      <c r="B11" s="33" t="s">
        <v>104</v>
      </c>
      <c r="C11" s="39">
        <v>3054</v>
      </c>
      <c r="D11" s="34">
        <v>1581234320</v>
      </c>
    </row>
    <row r="12" spans="2:4">
      <c r="B12" s="33" t="s">
        <v>28</v>
      </c>
      <c r="C12" s="39">
        <v>3193.4</v>
      </c>
      <c r="D12" s="34">
        <v>1581233855</v>
      </c>
    </row>
    <row r="13" spans="2:4">
      <c r="B13" s="33" t="s">
        <v>30</v>
      </c>
      <c r="C13" s="39">
        <v>3386.6000000000004</v>
      </c>
      <c r="D13" s="34">
        <v>1581233863</v>
      </c>
    </row>
    <row r="14" spans="2:4">
      <c r="B14" s="33" t="s">
        <v>172</v>
      </c>
      <c r="C14" s="39">
        <v>3635.2</v>
      </c>
      <c r="D14" s="34">
        <v>1581234355</v>
      </c>
    </row>
    <row r="15" spans="2:4">
      <c r="B15" s="33" t="s">
        <v>56</v>
      </c>
      <c r="C15" s="39">
        <v>3054.2</v>
      </c>
      <c r="D15" s="34">
        <v>1510016001</v>
      </c>
    </row>
    <row r="16" spans="2:4">
      <c r="B16" s="33" t="s">
        <v>155</v>
      </c>
      <c r="C16" s="39">
        <v>3676.7999999999997</v>
      </c>
      <c r="D16" s="34">
        <v>1585174586</v>
      </c>
    </row>
    <row r="17" spans="2:4">
      <c r="B17" s="33" t="s">
        <v>113</v>
      </c>
      <c r="C17" s="39">
        <v>4167</v>
      </c>
      <c r="D17" s="34">
        <v>1581234401</v>
      </c>
    </row>
    <row r="18" spans="2:4">
      <c r="B18" s="33" t="s">
        <v>187</v>
      </c>
      <c r="C18" s="39">
        <v>3635.2</v>
      </c>
      <c r="D18" s="34">
        <v>1575688019</v>
      </c>
    </row>
    <row r="19" spans="2:4">
      <c r="B19" s="33" t="s">
        <v>71</v>
      </c>
      <c r="C19" s="39">
        <v>3054</v>
      </c>
      <c r="D19" s="34">
        <v>1581234045</v>
      </c>
    </row>
    <row r="20" spans="2:4">
      <c r="B20" s="33" t="s">
        <v>73</v>
      </c>
      <c r="C20" s="39">
        <v>3054</v>
      </c>
      <c r="D20" s="34">
        <v>1581233960</v>
      </c>
    </row>
    <row r="21" spans="2:4">
      <c r="B21" s="33" t="s">
        <v>174</v>
      </c>
      <c r="C21" s="39">
        <v>3635.4</v>
      </c>
      <c r="D21" s="36">
        <v>1589930350</v>
      </c>
    </row>
    <row r="22" spans="2:4">
      <c r="B22" s="33" t="s">
        <v>58</v>
      </c>
      <c r="C22" s="39">
        <v>3054</v>
      </c>
      <c r="D22" s="34">
        <v>1581233978</v>
      </c>
    </row>
    <row r="23" spans="2:4">
      <c r="B23" s="33" t="s">
        <v>18</v>
      </c>
      <c r="C23" s="39">
        <v>6223.6</v>
      </c>
      <c r="D23" s="34">
        <v>1533488532</v>
      </c>
    </row>
    <row r="24" spans="2:4">
      <c r="B24" s="33" t="s">
        <v>23</v>
      </c>
      <c r="C24" s="39">
        <v>4987.2</v>
      </c>
      <c r="D24" s="34">
        <v>1528160869</v>
      </c>
    </row>
    <row r="25" spans="2:4">
      <c r="B25" s="33" t="s">
        <v>33</v>
      </c>
      <c r="C25" s="39">
        <v>3193.4</v>
      </c>
      <c r="D25" s="34">
        <v>1581234002</v>
      </c>
    </row>
    <row r="26" spans="2:4">
      <c r="B26" s="33" t="s">
        <v>134</v>
      </c>
      <c r="C26" s="39">
        <v>3500</v>
      </c>
      <c r="D26" s="34">
        <v>1581234142</v>
      </c>
    </row>
    <row r="27" spans="2:4">
      <c r="B27" s="33" t="s">
        <v>75</v>
      </c>
      <c r="C27" s="39">
        <v>4370.2</v>
      </c>
      <c r="D27" s="34">
        <v>1581234053</v>
      </c>
    </row>
    <row r="28" spans="2:4">
      <c r="B28" s="33" t="s">
        <v>77</v>
      </c>
      <c r="C28" s="39">
        <v>3386.6000000000004</v>
      </c>
      <c r="D28" s="34">
        <v>1547580603</v>
      </c>
    </row>
    <row r="29" spans="2:4">
      <c r="B29" s="33" t="s">
        <v>106</v>
      </c>
      <c r="C29" s="39">
        <v>3054</v>
      </c>
      <c r="D29" s="34">
        <v>1581233871</v>
      </c>
    </row>
    <row r="30" spans="2:4">
      <c r="B30" s="33" t="s">
        <v>35</v>
      </c>
      <c r="C30" s="39">
        <v>3313.2000000000007</v>
      </c>
      <c r="D30" s="34">
        <v>1583449081</v>
      </c>
    </row>
    <row r="31" spans="2:4">
      <c r="B31" s="33" t="s">
        <v>115</v>
      </c>
      <c r="C31" s="39">
        <v>3386.6000000000004</v>
      </c>
      <c r="D31" s="38" t="s">
        <v>225</v>
      </c>
    </row>
    <row r="32" spans="2:4">
      <c r="B32" s="33" t="s">
        <v>192</v>
      </c>
      <c r="C32" s="39">
        <v>3386.6000000000004</v>
      </c>
      <c r="D32" s="34">
        <v>1587148380</v>
      </c>
    </row>
    <row r="33" spans="2:4">
      <c r="B33" s="33" t="s">
        <v>136</v>
      </c>
      <c r="C33" s="39">
        <v>3492.2</v>
      </c>
      <c r="D33" s="34">
        <v>1581234168</v>
      </c>
    </row>
    <row r="34" spans="2:4">
      <c r="B34" s="33" t="s">
        <v>62</v>
      </c>
      <c r="C34" s="39">
        <v>3472.2</v>
      </c>
      <c r="D34" s="34">
        <v>1589384578</v>
      </c>
    </row>
    <row r="35" spans="2:4">
      <c r="B35" s="33" t="s">
        <v>37</v>
      </c>
      <c r="C35" s="39">
        <v>3054</v>
      </c>
      <c r="D35" s="34">
        <v>1581233901</v>
      </c>
    </row>
    <row r="36" spans="2:4">
      <c r="B36" s="33" t="s">
        <v>119</v>
      </c>
      <c r="C36" s="39">
        <v>3054</v>
      </c>
      <c r="D36" s="34">
        <v>1583449065</v>
      </c>
    </row>
    <row r="37" spans="2:4">
      <c r="B37" s="33" t="s">
        <v>39</v>
      </c>
      <c r="C37" s="39">
        <v>3054</v>
      </c>
      <c r="D37" s="34">
        <v>1512359175</v>
      </c>
    </row>
    <row r="38" spans="2:4">
      <c r="B38" s="33" t="s">
        <v>138</v>
      </c>
      <c r="C38" s="39">
        <v>10221</v>
      </c>
      <c r="D38" s="34">
        <v>1581234193</v>
      </c>
    </row>
    <row r="39" spans="2:4">
      <c r="B39" s="33" t="s">
        <v>88</v>
      </c>
      <c r="C39" s="39">
        <v>3635.2</v>
      </c>
      <c r="D39" s="34">
        <v>1512023717</v>
      </c>
    </row>
    <row r="40" spans="2:4">
      <c r="B40" s="33" t="s">
        <v>194</v>
      </c>
      <c r="C40" s="39">
        <v>4987.4000000000005</v>
      </c>
      <c r="D40" s="34">
        <v>1581234208</v>
      </c>
    </row>
    <row r="41" spans="2:4">
      <c r="B41" s="33" t="s">
        <v>41</v>
      </c>
      <c r="C41" s="39">
        <v>3054</v>
      </c>
      <c r="D41" s="34">
        <v>1586809291</v>
      </c>
    </row>
    <row r="42" spans="2:4">
      <c r="B42" s="33" t="s">
        <v>189</v>
      </c>
      <c r="C42" s="39">
        <v>3635.2</v>
      </c>
      <c r="D42" s="34">
        <v>1581234215</v>
      </c>
    </row>
    <row r="43" spans="2:4">
      <c r="B43" s="33" t="s">
        <v>43</v>
      </c>
      <c r="C43" s="39">
        <v>4987.2</v>
      </c>
      <c r="D43" s="34">
        <v>1581234010</v>
      </c>
    </row>
    <row r="44" spans="2:4">
      <c r="B44" s="33" t="s">
        <v>140</v>
      </c>
      <c r="C44" s="39">
        <v>4987.4000000000005</v>
      </c>
      <c r="D44" s="36">
        <v>1549654890</v>
      </c>
    </row>
    <row r="45" spans="2:4">
      <c r="B45" s="33" t="s">
        <v>196</v>
      </c>
      <c r="C45" s="39">
        <v>2054</v>
      </c>
      <c r="D45" s="34">
        <v>1540178516</v>
      </c>
    </row>
    <row r="46" spans="2:4">
      <c r="B46" s="33" t="s">
        <v>142</v>
      </c>
      <c r="C46" s="39">
        <v>3401</v>
      </c>
      <c r="D46" s="34">
        <v>1581234223</v>
      </c>
    </row>
    <row r="47" spans="2:4">
      <c r="B47" s="33" t="s">
        <v>45</v>
      </c>
      <c r="C47" s="39">
        <v>3054.2</v>
      </c>
      <c r="D47" s="34">
        <v>1581233927</v>
      </c>
    </row>
    <row r="48" spans="2:4">
      <c r="B48" s="33" t="s">
        <v>99</v>
      </c>
      <c r="C48" s="39">
        <v>3054</v>
      </c>
      <c r="D48" s="34">
        <v>1554293301</v>
      </c>
    </row>
    <row r="49" spans="2:4">
      <c r="B49" s="33" t="s">
        <v>121</v>
      </c>
      <c r="C49" s="39">
        <v>3472.2</v>
      </c>
      <c r="D49" s="34">
        <v>1581234419</v>
      </c>
    </row>
    <row r="50" spans="2:4">
      <c r="B50" s="33" t="s">
        <v>176</v>
      </c>
      <c r="C50" s="39">
        <v>5410.2</v>
      </c>
      <c r="D50" s="34">
        <v>1537485635</v>
      </c>
    </row>
    <row r="51" spans="2:4">
      <c r="B51" s="33" t="s">
        <v>129</v>
      </c>
      <c r="C51" s="39">
        <v>3054.2</v>
      </c>
      <c r="D51" s="40">
        <v>1518617983</v>
      </c>
    </row>
    <row r="52" spans="2:4">
      <c r="B52" s="33" t="s">
        <v>79</v>
      </c>
      <c r="C52" s="39">
        <v>4987.4000000000005</v>
      </c>
      <c r="D52" s="40">
        <v>1549571162</v>
      </c>
    </row>
    <row r="53" spans="2:4">
      <c r="B53" s="33" t="s">
        <v>178</v>
      </c>
      <c r="C53" s="39">
        <v>3635.2</v>
      </c>
      <c r="D53" s="34">
        <v>1581234363</v>
      </c>
    </row>
    <row r="54" spans="2:4">
      <c r="B54" s="33" t="s">
        <v>157</v>
      </c>
      <c r="C54" s="39">
        <v>3386.6000000000004</v>
      </c>
      <c r="D54" s="34">
        <v>1581234231</v>
      </c>
    </row>
    <row r="55" spans="2:4">
      <c r="B55" s="33" t="s">
        <v>123</v>
      </c>
      <c r="C55" s="39">
        <v>4167</v>
      </c>
      <c r="D55" s="34">
        <v>1581234427</v>
      </c>
    </row>
    <row r="56" spans="2:4">
      <c r="B56" s="33" t="s">
        <v>64</v>
      </c>
      <c r="C56" s="39">
        <v>3193.4</v>
      </c>
      <c r="D56" s="34">
        <v>1581233995</v>
      </c>
    </row>
    <row r="57" spans="2:4">
      <c r="B57" s="33" t="s">
        <v>159</v>
      </c>
      <c r="C57" s="39">
        <v>3472.2</v>
      </c>
      <c r="D57" s="36">
        <v>1587231667</v>
      </c>
    </row>
    <row r="58" spans="2:4">
      <c r="B58" s="33" t="s">
        <v>161</v>
      </c>
      <c r="C58" s="39">
        <v>3386.4</v>
      </c>
      <c r="D58" s="34">
        <v>1514436704</v>
      </c>
    </row>
    <row r="59" spans="2:4">
      <c r="B59" s="33" t="s">
        <v>90</v>
      </c>
      <c r="C59" s="39">
        <v>3475.4</v>
      </c>
      <c r="D59" s="34">
        <v>1541827467</v>
      </c>
    </row>
    <row r="60" spans="2:4">
      <c r="B60" s="33" t="s">
        <v>146</v>
      </c>
      <c r="C60" s="39">
        <v>7079.2</v>
      </c>
      <c r="D60" s="34">
        <v>1581234257</v>
      </c>
    </row>
    <row r="61" spans="2:4">
      <c r="B61" s="33" t="s">
        <v>199</v>
      </c>
      <c r="C61" s="39">
        <v>4987.4000000000005</v>
      </c>
      <c r="D61" s="34">
        <v>1581234266</v>
      </c>
    </row>
    <row r="62" spans="2:4">
      <c r="B62" s="33" t="s">
        <v>108</v>
      </c>
      <c r="C62" s="39">
        <v>3054</v>
      </c>
      <c r="D62" s="36">
        <v>1585512219</v>
      </c>
    </row>
    <row r="63" spans="2:4">
      <c r="B63" s="33" t="s">
        <v>180</v>
      </c>
      <c r="C63" s="39">
        <v>3960.6</v>
      </c>
      <c r="D63" s="34">
        <v>1581234274</v>
      </c>
    </row>
    <row r="64" spans="2:4">
      <c r="B64" s="33" t="s">
        <v>47</v>
      </c>
      <c r="C64" s="39">
        <v>3054</v>
      </c>
      <c r="D64" s="34">
        <v>1581233936</v>
      </c>
    </row>
    <row r="65" spans="2:4">
      <c r="B65" s="33" t="s">
        <v>125</v>
      </c>
      <c r="C65" s="39">
        <v>3472.2</v>
      </c>
      <c r="D65" s="34">
        <v>1581881798</v>
      </c>
    </row>
    <row r="66" spans="2:4">
      <c r="B66" s="33" t="s">
        <v>66</v>
      </c>
      <c r="C66" s="39">
        <v>3193.2000000000003</v>
      </c>
      <c r="D66" s="34">
        <v>1555005313</v>
      </c>
    </row>
    <row r="67" spans="2:4">
      <c r="B67" s="33" t="s">
        <v>49</v>
      </c>
      <c r="C67" s="39">
        <v>3054</v>
      </c>
      <c r="D67" s="37">
        <v>1523230796</v>
      </c>
    </row>
    <row r="68" spans="2:4">
      <c r="B68" s="33" t="s">
        <v>163</v>
      </c>
      <c r="C68" s="39">
        <v>4987.4000000000005</v>
      </c>
      <c r="D68" s="34">
        <v>1581234282</v>
      </c>
    </row>
    <row r="69" spans="2:4">
      <c r="B69" s="33" t="s">
        <v>68</v>
      </c>
      <c r="C69" s="39">
        <v>3054</v>
      </c>
      <c r="D69" s="34">
        <v>1581234028</v>
      </c>
    </row>
    <row r="70" spans="2:4">
      <c r="B70" s="33" t="s">
        <v>81</v>
      </c>
      <c r="C70" s="39">
        <v>3054</v>
      </c>
      <c r="D70" s="34">
        <v>1581234079</v>
      </c>
    </row>
    <row r="71" spans="2:4">
      <c r="B71" s="33" t="s">
        <v>165</v>
      </c>
      <c r="C71" s="39">
        <v>3386.6000000000004</v>
      </c>
      <c r="D71" s="34">
        <v>1581234290</v>
      </c>
    </row>
    <row r="72" spans="2:4">
      <c r="B72" s="33" t="s">
        <v>51</v>
      </c>
      <c r="C72" s="39">
        <v>3054.2</v>
      </c>
      <c r="D72" s="34">
        <v>1287661509</v>
      </c>
    </row>
    <row r="73" spans="2:4">
      <c r="B73" s="33" t="s">
        <v>167</v>
      </c>
      <c r="C73" s="39">
        <v>3386.2</v>
      </c>
      <c r="D73" s="34">
        <v>1571610120</v>
      </c>
    </row>
    <row r="74" spans="2:4">
      <c r="B74" s="33" t="s">
        <v>101</v>
      </c>
      <c r="C74" s="39">
        <v>3572.6000000000004</v>
      </c>
      <c r="D74" s="34">
        <v>1581234348</v>
      </c>
    </row>
    <row r="75" spans="2:4">
      <c r="B75" s="33" t="s">
        <v>53</v>
      </c>
      <c r="C75" s="39">
        <v>3054</v>
      </c>
      <c r="D75" s="34">
        <v>1585829310</v>
      </c>
    </row>
    <row r="76" spans="2:4">
      <c r="B76" s="33" t="s">
        <v>182</v>
      </c>
      <c r="C76" s="39">
        <v>3635.2</v>
      </c>
      <c r="D76" s="34">
        <v>1581234371</v>
      </c>
    </row>
    <row r="77" spans="2:4">
      <c r="B77" s="33" t="s">
        <v>83</v>
      </c>
      <c r="C77" s="39">
        <v>3054</v>
      </c>
      <c r="D77" s="34">
        <v>1581234087</v>
      </c>
    </row>
    <row r="78" spans="2:4">
      <c r="B78" s="33" t="s">
        <v>169</v>
      </c>
      <c r="C78" s="39">
        <v>3386.4</v>
      </c>
      <c r="D78" s="34">
        <v>1583941504</v>
      </c>
    </row>
    <row r="79" spans="2:4">
      <c r="B79" s="33" t="s">
        <v>148</v>
      </c>
      <c r="C79" s="39">
        <v>4987.4000000000005</v>
      </c>
      <c r="D79" s="34">
        <v>1581234304</v>
      </c>
    </row>
    <row r="80" spans="2:4">
      <c r="B80" s="33" t="s">
        <v>127</v>
      </c>
      <c r="C80" s="39">
        <v>4987.2</v>
      </c>
      <c r="D80" s="34">
        <v>1536372174</v>
      </c>
    </row>
    <row r="81" spans="2:4">
      <c r="B81" s="33" t="s">
        <v>150</v>
      </c>
      <c r="C81" s="39">
        <v>3499.7999999999997</v>
      </c>
      <c r="D81" s="34">
        <v>1581234312</v>
      </c>
    </row>
  </sheetData>
  <conditionalFormatting sqref="B1:B81">
    <cfRule type="cellIs" dxfId="1" priority="2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9"/>
  <sheetViews>
    <sheetView workbookViewId="0">
      <selection activeCell="Q13" sqref="Q13"/>
    </sheetView>
  </sheetViews>
  <sheetFormatPr baseColWidth="10" defaultRowHeight="11.25"/>
  <cols>
    <col min="1" max="1" width="4.5703125" style="2" customWidth="1"/>
    <col min="2" max="2" width="28.5703125" style="12" bestFit="1" customWidth="1"/>
    <col min="3" max="3" width="14.42578125" style="12" customWidth="1"/>
    <col min="4" max="4" width="10.5703125" style="12" customWidth="1"/>
    <col min="5" max="5" width="10.42578125" style="12" hidden="1" customWidth="1"/>
    <col min="6" max="6" width="9.85546875" style="12" hidden="1" customWidth="1"/>
    <col min="7" max="7" width="10.5703125" style="12" hidden="1" customWidth="1"/>
    <col min="8" max="8" width="10.140625" style="12" hidden="1" customWidth="1"/>
    <col min="9" max="9" width="10.42578125" style="12" hidden="1" customWidth="1"/>
    <col min="10" max="10" width="10.85546875" style="12" hidden="1" customWidth="1"/>
    <col min="11" max="11" width="10.7109375" style="12" hidden="1" customWidth="1"/>
    <col min="12" max="12" width="10.42578125" style="12" hidden="1" customWidth="1"/>
    <col min="13" max="13" width="9" style="12" hidden="1" customWidth="1"/>
    <col min="14" max="14" width="8.7109375" style="12" hidden="1" customWidth="1"/>
    <col min="15" max="15" width="13" style="12" hidden="1" customWidth="1"/>
    <col min="16" max="16" width="11.42578125" style="12" customWidth="1"/>
    <col min="17" max="17" width="26.7109375" style="17" customWidth="1"/>
    <col min="18" max="16384" width="11.42578125" style="12"/>
  </cols>
  <sheetData>
    <row r="1" spans="1:17" ht="24.95" customHeight="1">
      <c r="A1" s="7"/>
      <c r="B1" s="41" t="s">
        <v>211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18.75" customHeight="1">
      <c r="B2" s="42" t="s">
        <v>212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4" spans="1:17" ht="15" customHeight="1">
      <c r="B4" s="67" t="s">
        <v>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17" s="3" customFormat="1" ht="34.5" thickBot="1">
      <c r="A6" s="23" t="s">
        <v>1</v>
      </c>
      <c r="B6" s="24" t="s">
        <v>2</v>
      </c>
      <c r="C6" s="43" t="s">
        <v>226</v>
      </c>
      <c r="D6" s="15" t="s">
        <v>227</v>
      </c>
      <c r="E6" s="15" t="s">
        <v>3</v>
      </c>
      <c r="F6" s="15" t="s">
        <v>4</v>
      </c>
      <c r="G6" s="15" t="s">
        <v>5</v>
      </c>
      <c r="H6" s="15" t="s">
        <v>6</v>
      </c>
      <c r="I6" s="15" t="s">
        <v>7</v>
      </c>
      <c r="J6" s="15" t="s">
        <v>8</v>
      </c>
      <c r="K6" s="15" t="s">
        <v>9</v>
      </c>
      <c r="L6" s="15" t="s">
        <v>10</v>
      </c>
      <c r="M6" s="15" t="s">
        <v>204</v>
      </c>
      <c r="N6" s="15" t="s">
        <v>11</v>
      </c>
      <c r="O6" s="15" t="s">
        <v>12</v>
      </c>
      <c r="P6" s="15" t="s">
        <v>13</v>
      </c>
      <c r="Q6" s="18"/>
    </row>
    <row r="7" spans="1:17" ht="15.75" thickTop="1">
      <c r="A7" s="25" t="s">
        <v>14</v>
      </c>
      <c r="B7" s="26"/>
      <c r="M7" s="11"/>
    </row>
    <row r="8" spans="1:17">
      <c r="A8" s="27" t="s">
        <v>15</v>
      </c>
      <c r="B8" s="28" t="s">
        <v>16</v>
      </c>
      <c r="C8" s="44">
        <v>4768.5</v>
      </c>
      <c r="D8" s="28">
        <v>4768.5</v>
      </c>
      <c r="E8" s="28">
        <v>4768.5</v>
      </c>
      <c r="F8" s="28">
        <v>0</v>
      </c>
      <c r="G8" s="28">
        <v>0</v>
      </c>
      <c r="H8" s="28">
        <f>SUM(E8:G8)</f>
        <v>4768.5</v>
      </c>
      <c r="I8" s="28">
        <v>0</v>
      </c>
      <c r="J8" s="28">
        <v>0</v>
      </c>
      <c r="K8" s="28">
        <v>362.35</v>
      </c>
      <c r="L8" s="28">
        <v>362.35</v>
      </c>
      <c r="M8" s="28">
        <v>0</v>
      </c>
      <c r="N8" s="28">
        <v>-0.05</v>
      </c>
      <c r="O8" s="28">
        <f>+J8+L8+N8</f>
        <v>362.3</v>
      </c>
      <c r="P8" s="28">
        <f>+H8-O8</f>
        <v>4406.2</v>
      </c>
    </row>
    <row r="9" spans="1:17">
      <c r="A9" s="27" t="s">
        <v>17</v>
      </c>
      <c r="B9" s="28" t="s">
        <v>18</v>
      </c>
      <c r="C9" s="44">
        <v>6900</v>
      </c>
      <c r="D9" s="28">
        <v>6900</v>
      </c>
      <c r="E9" s="28">
        <v>6900</v>
      </c>
      <c r="F9" s="28">
        <v>0</v>
      </c>
      <c r="G9" s="28">
        <v>0</v>
      </c>
      <c r="H9" s="28">
        <f>SUM(E9:G9)</f>
        <v>6900</v>
      </c>
      <c r="I9" s="28">
        <v>0</v>
      </c>
      <c r="J9" s="28">
        <v>0</v>
      </c>
      <c r="K9" s="28">
        <v>676.34</v>
      </c>
      <c r="L9" s="28">
        <v>676.34</v>
      </c>
      <c r="M9" s="28">
        <v>0</v>
      </c>
      <c r="N9" s="28">
        <v>0.06</v>
      </c>
      <c r="O9" s="28">
        <f>+J9+L9+N9</f>
        <v>676.4</v>
      </c>
      <c r="P9" s="28">
        <f>+H9-O9</f>
        <v>6223.6</v>
      </c>
    </row>
    <row r="10" spans="1:17" s="13" customFormat="1">
      <c r="A10" s="9" t="s">
        <v>19</v>
      </c>
      <c r="C10" s="45" t="s">
        <v>20</v>
      </c>
      <c r="D10" s="13" t="s">
        <v>20</v>
      </c>
      <c r="E10" s="13" t="s">
        <v>20</v>
      </c>
      <c r="F10" s="13" t="s">
        <v>20</v>
      </c>
      <c r="G10" s="13" t="s">
        <v>20</v>
      </c>
      <c r="H10" s="13" t="s">
        <v>20</v>
      </c>
      <c r="I10" s="13" t="s">
        <v>20</v>
      </c>
      <c r="J10" s="13" t="s">
        <v>20</v>
      </c>
      <c r="K10" s="13" t="s">
        <v>20</v>
      </c>
      <c r="L10" s="13" t="s">
        <v>20</v>
      </c>
      <c r="M10" s="13" t="s">
        <v>20</v>
      </c>
      <c r="N10" s="13" t="s">
        <v>20</v>
      </c>
      <c r="O10" s="13" t="s">
        <v>20</v>
      </c>
      <c r="P10" s="13" t="s">
        <v>20</v>
      </c>
      <c r="Q10" s="19"/>
    </row>
    <row r="11" spans="1:17">
      <c r="C11" s="46">
        <f>SUM(C8:C10)</f>
        <v>11668.5</v>
      </c>
      <c r="D11" s="31">
        <f>SUM(D8:D10)</f>
        <v>11668.5</v>
      </c>
      <c r="E11" s="31">
        <f t="shared" ref="E11:P11" si="0">SUM(E8:E10)</f>
        <v>11668.5</v>
      </c>
      <c r="F11" s="31">
        <f t="shared" si="0"/>
        <v>0</v>
      </c>
      <c r="G11" s="31">
        <f t="shared" si="0"/>
        <v>0</v>
      </c>
      <c r="H11" s="31">
        <f t="shared" si="0"/>
        <v>11668.5</v>
      </c>
      <c r="I11" s="31">
        <f t="shared" si="0"/>
        <v>0</v>
      </c>
      <c r="J11" s="31">
        <f t="shared" si="0"/>
        <v>0</v>
      </c>
      <c r="K11" s="31">
        <f t="shared" si="0"/>
        <v>1038.69</v>
      </c>
      <c r="L11" s="31">
        <f t="shared" si="0"/>
        <v>1038.69</v>
      </c>
      <c r="M11" s="31">
        <f t="shared" si="0"/>
        <v>0</v>
      </c>
      <c r="N11" s="31">
        <f t="shared" si="0"/>
        <v>9.999999999999995E-3</v>
      </c>
      <c r="O11" s="31">
        <f t="shared" si="0"/>
        <v>1038.7</v>
      </c>
      <c r="P11" s="31">
        <f t="shared" si="0"/>
        <v>10629.8</v>
      </c>
    </row>
    <row r="12" spans="1:17">
      <c r="C12" s="47"/>
    </row>
    <row r="13" spans="1:17" ht="15">
      <c r="A13" s="25" t="s">
        <v>21</v>
      </c>
      <c r="B13" s="26"/>
      <c r="C13" s="48"/>
      <c r="M13" s="11"/>
    </row>
    <row r="14" spans="1:17">
      <c r="A14" s="27" t="s">
        <v>22</v>
      </c>
      <c r="B14" s="28" t="s">
        <v>23</v>
      </c>
      <c r="C14" s="49">
        <v>5420.55</v>
      </c>
      <c r="D14" s="28">
        <v>5420.55</v>
      </c>
      <c r="E14" s="28">
        <v>5420.55</v>
      </c>
      <c r="F14" s="28">
        <v>0</v>
      </c>
      <c r="G14" s="28">
        <v>0</v>
      </c>
      <c r="H14" s="28">
        <f>SUM(E14:G14)</f>
        <v>5420.55</v>
      </c>
      <c r="I14" s="28">
        <v>0</v>
      </c>
      <c r="J14" s="28">
        <v>0</v>
      </c>
      <c r="K14" s="28">
        <v>433.29</v>
      </c>
      <c r="L14" s="28">
        <v>433.29</v>
      </c>
      <c r="M14" s="28">
        <v>0</v>
      </c>
      <c r="N14" s="28">
        <v>0.06</v>
      </c>
      <c r="O14" s="28">
        <f>+J14+L14+N14</f>
        <v>433.35</v>
      </c>
      <c r="P14" s="28">
        <f>+H14-O14</f>
        <v>4987.2</v>
      </c>
    </row>
    <row r="15" spans="1:17" s="13" customFormat="1">
      <c r="A15" s="9" t="s">
        <v>19</v>
      </c>
      <c r="C15" s="49"/>
      <c r="D15" s="13" t="s">
        <v>20</v>
      </c>
      <c r="E15" s="13" t="s">
        <v>20</v>
      </c>
      <c r="F15" s="13" t="s">
        <v>20</v>
      </c>
      <c r="G15" s="13" t="s">
        <v>20</v>
      </c>
      <c r="H15" s="13" t="s">
        <v>20</v>
      </c>
      <c r="I15" s="13" t="s">
        <v>20</v>
      </c>
      <c r="J15" s="13" t="s">
        <v>20</v>
      </c>
      <c r="K15" s="13" t="s">
        <v>20</v>
      </c>
      <c r="L15" s="13" t="s">
        <v>20</v>
      </c>
      <c r="M15" s="13" t="s">
        <v>20</v>
      </c>
      <c r="N15" s="13" t="s">
        <v>20</v>
      </c>
      <c r="O15" s="13" t="s">
        <v>20</v>
      </c>
      <c r="P15" s="13" t="s">
        <v>20</v>
      </c>
      <c r="Q15" s="19"/>
    </row>
    <row r="16" spans="1:17">
      <c r="C16" s="46">
        <f ca="1">SUM(C14:C17)</f>
        <v>5420.55</v>
      </c>
      <c r="D16" s="31">
        <f>SUM(D14:D15)</f>
        <v>5420.55</v>
      </c>
      <c r="E16" s="31">
        <f t="shared" ref="E16:P16" si="1">SUM(E14:E15)</f>
        <v>5420.55</v>
      </c>
      <c r="F16" s="31">
        <f t="shared" si="1"/>
        <v>0</v>
      </c>
      <c r="G16" s="31">
        <f t="shared" si="1"/>
        <v>0</v>
      </c>
      <c r="H16" s="31">
        <f t="shared" si="1"/>
        <v>5420.55</v>
      </c>
      <c r="I16" s="31">
        <f t="shared" si="1"/>
        <v>0</v>
      </c>
      <c r="J16" s="31">
        <f t="shared" si="1"/>
        <v>0</v>
      </c>
      <c r="K16" s="31">
        <f t="shared" si="1"/>
        <v>433.29</v>
      </c>
      <c r="L16" s="31">
        <f t="shared" si="1"/>
        <v>433.29</v>
      </c>
      <c r="M16" s="31">
        <f t="shared" si="1"/>
        <v>0</v>
      </c>
      <c r="N16" s="31">
        <f t="shared" si="1"/>
        <v>0.06</v>
      </c>
      <c r="O16" s="31">
        <f t="shared" si="1"/>
        <v>433.35</v>
      </c>
      <c r="P16" s="31">
        <f t="shared" si="1"/>
        <v>4987.2</v>
      </c>
    </row>
    <row r="17" spans="1:17">
      <c r="C17" s="45"/>
    </row>
    <row r="18" spans="1:17" ht="15">
      <c r="A18" s="25" t="s">
        <v>24</v>
      </c>
      <c r="B18" s="26"/>
      <c r="C18" s="47"/>
      <c r="M18" s="11"/>
    </row>
    <row r="19" spans="1:17">
      <c r="A19" s="27" t="s">
        <v>25</v>
      </c>
      <c r="B19" s="28" t="s">
        <v>26</v>
      </c>
      <c r="C19" s="49">
        <v>2593.0500000000002</v>
      </c>
      <c r="D19" s="28">
        <v>3111.6</v>
      </c>
      <c r="E19" s="28">
        <v>3111.6</v>
      </c>
      <c r="F19" s="28">
        <v>0</v>
      </c>
      <c r="G19" s="28">
        <v>0</v>
      </c>
      <c r="H19" s="28">
        <f t="shared" ref="H19:H33" si="2">SUM(E19:G19)</f>
        <v>3111.6</v>
      </c>
      <c r="I19" s="28">
        <v>-125.1</v>
      </c>
      <c r="J19" s="28">
        <v>0</v>
      </c>
      <c r="K19" s="28">
        <v>182.65</v>
      </c>
      <c r="L19" s="28">
        <v>57.55</v>
      </c>
      <c r="M19" s="28">
        <v>0</v>
      </c>
      <c r="N19" s="28">
        <v>0.05</v>
      </c>
      <c r="O19" s="28">
        <f t="shared" ref="O19:O33" si="3">+J19+L19+N19</f>
        <v>57.599999999999994</v>
      </c>
      <c r="P19" s="28">
        <f t="shared" ref="P19:P33" si="4">+H19-O19</f>
        <v>3054</v>
      </c>
      <c r="Q19" s="17" t="s">
        <v>203</v>
      </c>
    </row>
    <row r="20" spans="1:17">
      <c r="A20" s="27" t="s">
        <v>27</v>
      </c>
      <c r="B20" s="28" t="s">
        <v>28</v>
      </c>
      <c r="C20" s="49">
        <v>2593.0500000000002</v>
      </c>
      <c r="D20" s="28">
        <v>3267.3</v>
      </c>
      <c r="E20" s="28">
        <v>3267.3</v>
      </c>
      <c r="F20" s="28">
        <v>0</v>
      </c>
      <c r="G20" s="28">
        <v>0</v>
      </c>
      <c r="H20" s="28">
        <f t="shared" si="2"/>
        <v>3267.3</v>
      </c>
      <c r="I20" s="28">
        <v>-125.1</v>
      </c>
      <c r="J20" s="28">
        <v>0</v>
      </c>
      <c r="K20" s="28">
        <v>199.02</v>
      </c>
      <c r="L20" s="28">
        <v>73.92</v>
      </c>
      <c r="M20" s="28">
        <v>0</v>
      </c>
      <c r="N20" s="28">
        <v>-0.02</v>
      </c>
      <c r="O20" s="28">
        <f t="shared" si="3"/>
        <v>73.900000000000006</v>
      </c>
      <c r="P20" s="28">
        <f t="shared" si="4"/>
        <v>3193.4</v>
      </c>
      <c r="Q20" s="20" t="s">
        <v>203</v>
      </c>
    </row>
    <row r="21" spans="1:17" s="47" customFormat="1">
      <c r="A21" s="50" t="s">
        <v>29</v>
      </c>
      <c r="B21" s="33" t="s">
        <v>30</v>
      </c>
      <c r="C21" s="49">
        <v>2903.4</v>
      </c>
      <c r="D21" s="33">
        <v>3484.05</v>
      </c>
      <c r="E21" s="33">
        <v>3484.05</v>
      </c>
      <c r="F21" s="33">
        <v>0</v>
      </c>
      <c r="G21" s="33">
        <v>0</v>
      </c>
      <c r="H21" s="33">
        <f t="shared" si="2"/>
        <v>3484.05</v>
      </c>
      <c r="I21" s="33">
        <v>-125.1</v>
      </c>
      <c r="J21" s="33">
        <v>0</v>
      </c>
      <c r="K21" s="33">
        <v>222.6</v>
      </c>
      <c r="L21" s="33">
        <v>97.5</v>
      </c>
      <c r="M21" s="33">
        <v>0</v>
      </c>
      <c r="N21" s="33">
        <v>-0.05</v>
      </c>
      <c r="O21" s="33">
        <f t="shared" si="3"/>
        <v>97.45</v>
      </c>
      <c r="P21" s="33">
        <f t="shared" si="4"/>
        <v>3386.6000000000004</v>
      </c>
      <c r="Q21" s="51" t="s">
        <v>203</v>
      </c>
    </row>
    <row r="22" spans="1:17" s="47" customFormat="1">
      <c r="A22" s="50" t="s">
        <v>31</v>
      </c>
      <c r="B22" s="33" t="s">
        <v>221</v>
      </c>
      <c r="D22" s="33">
        <v>3267.3</v>
      </c>
      <c r="E22" s="33">
        <v>1524.74</v>
      </c>
      <c r="F22" s="33">
        <v>0</v>
      </c>
      <c r="G22" s="33">
        <v>0</v>
      </c>
      <c r="H22" s="33">
        <f t="shared" si="2"/>
        <v>1524.74</v>
      </c>
      <c r="I22" s="33">
        <v>-200.63</v>
      </c>
      <c r="J22" s="33">
        <v>-119.55</v>
      </c>
      <c r="K22" s="33">
        <v>81.09</v>
      </c>
      <c r="L22" s="33">
        <v>0</v>
      </c>
      <c r="M22" s="33">
        <v>0</v>
      </c>
      <c r="N22" s="33">
        <v>0.09</v>
      </c>
      <c r="O22" s="33">
        <f t="shared" si="3"/>
        <v>-119.46</v>
      </c>
      <c r="P22" s="33">
        <f t="shared" si="4"/>
        <v>1644.2</v>
      </c>
      <c r="Q22" s="51" t="s">
        <v>214</v>
      </c>
    </row>
    <row r="23" spans="1:17" s="47" customFormat="1">
      <c r="A23" s="50" t="s">
        <v>32</v>
      </c>
      <c r="B23" s="33" t="s">
        <v>33</v>
      </c>
      <c r="C23" s="49">
        <v>2722.65</v>
      </c>
      <c r="D23" s="33">
        <v>3267.3</v>
      </c>
      <c r="E23" s="33">
        <v>3267.3</v>
      </c>
      <c r="F23" s="33">
        <v>0</v>
      </c>
      <c r="G23" s="33">
        <v>0</v>
      </c>
      <c r="H23" s="33">
        <f t="shared" si="2"/>
        <v>3267.3</v>
      </c>
      <c r="I23" s="33">
        <v>-125.1</v>
      </c>
      <c r="J23" s="33">
        <v>0</v>
      </c>
      <c r="K23" s="33">
        <v>199.02</v>
      </c>
      <c r="L23" s="33">
        <v>73.92</v>
      </c>
      <c r="M23" s="33">
        <v>0</v>
      </c>
      <c r="N23" s="33">
        <v>-0.02</v>
      </c>
      <c r="O23" s="33">
        <f t="shared" si="3"/>
        <v>73.900000000000006</v>
      </c>
      <c r="P23" s="33">
        <f t="shared" si="4"/>
        <v>3193.4</v>
      </c>
      <c r="Q23" s="52" t="s">
        <v>203</v>
      </c>
    </row>
    <row r="24" spans="1:17" s="47" customFormat="1">
      <c r="A24" s="50" t="s">
        <v>34</v>
      </c>
      <c r="B24" s="33" t="s">
        <v>35</v>
      </c>
      <c r="C24" s="49">
        <v>2593.0500000000002</v>
      </c>
      <c r="D24" s="33">
        <v>3111.6</v>
      </c>
      <c r="E24" s="33">
        <v>2074.4</v>
      </c>
      <c r="F24" s="33">
        <v>1037.2</v>
      </c>
      <c r="G24" s="33">
        <v>259.3</v>
      </c>
      <c r="H24" s="33">
        <f t="shared" si="2"/>
        <v>3370.9000000000005</v>
      </c>
      <c r="I24" s="33">
        <v>-125.1</v>
      </c>
      <c r="J24" s="33">
        <v>0</v>
      </c>
      <c r="K24" s="33">
        <v>182.65</v>
      </c>
      <c r="L24" s="33">
        <v>57.55</v>
      </c>
      <c r="M24" s="33">
        <v>0</v>
      </c>
      <c r="N24" s="33">
        <v>0.15</v>
      </c>
      <c r="O24" s="33">
        <f t="shared" si="3"/>
        <v>57.699999999999996</v>
      </c>
      <c r="P24" s="33">
        <f t="shared" si="4"/>
        <v>3313.2000000000007</v>
      </c>
      <c r="Q24" s="51" t="s">
        <v>203</v>
      </c>
    </row>
    <row r="25" spans="1:17" s="47" customFormat="1">
      <c r="A25" s="50" t="s">
        <v>36</v>
      </c>
      <c r="B25" s="33" t="s">
        <v>37</v>
      </c>
      <c r="C25" s="49">
        <v>2593.0500000000002</v>
      </c>
      <c r="D25" s="33">
        <v>3111.6</v>
      </c>
      <c r="E25" s="33">
        <v>3111.6</v>
      </c>
      <c r="F25" s="33">
        <v>0</v>
      </c>
      <c r="G25" s="33">
        <v>0</v>
      </c>
      <c r="H25" s="33">
        <f t="shared" si="2"/>
        <v>3111.6</v>
      </c>
      <c r="I25" s="33">
        <v>-125.1</v>
      </c>
      <c r="J25" s="33">
        <v>0</v>
      </c>
      <c r="K25" s="33">
        <v>182.65</v>
      </c>
      <c r="L25" s="33">
        <v>57.55</v>
      </c>
      <c r="M25" s="33">
        <v>0</v>
      </c>
      <c r="N25" s="33">
        <v>0.05</v>
      </c>
      <c r="O25" s="33">
        <f t="shared" si="3"/>
        <v>57.599999999999994</v>
      </c>
      <c r="P25" s="33">
        <f t="shared" si="4"/>
        <v>3054</v>
      </c>
      <c r="Q25" s="51" t="s">
        <v>203</v>
      </c>
    </row>
    <row r="26" spans="1:17" s="47" customFormat="1">
      <c r="A26" s="50" t="s">
        <v>38</v>
      </c>
      <c r="B26" s="33" t="s">
        <v>39</v>
      </c>
      <c r="C26" s="49">
        <v>2593.0500000000002</v>
      </c>
      <c r="D26" s="33">
        <v>3111.6</v>
      </c>
      <c r="E26" s="33">
        <v>3111.6</v>
      </c>
      <c r="F26" s="33">
        <v>0</v>
      </c>
      <c r="G26" s="33">
        <v>0</v>
      </c>
      <c r="H26" s="33">
        <f t="shared" si="2"/>
        <v>3111.6</v>
      </c>
      <c r="I26" s="33">
        <v>-125.1</v>
      </c>
      <c r="J26" s="33">
        <v>0</v>
      </c>
      <c r="K26" s="33">
        <v>182.65</v>
      </c>
      <c r="L26" s="33">
        <v>57.55</v>
      </c>
      <c r="M26" s="33">
        <v>0</v>
      </c>
      <c r="N26" s="33">
        <v>0.05</v>
      </c>
      <c r="O26" s="33">
        <f t="shared" si="3"/>
        <v>57.599999999999994</v>
      </c>
      <c r="P26" s="33">
        <f t="shared" si="4"/>
        <v>3054</v>
      </c>
      <c r="Q26" s="51" t="s">
        <v>203</v>
      </c>
    </row>
    <row r="27" spans="1:17" s="47" customFormat="1">
      <c r="A27" s="50" t="s">
        <v>40</v>
      </c>
      <c r="B27" s="33" t="s">
        <v>41</v>
      </c>
      <c r="C27" s="49">
        <v>2593.0500000000002</v>
      </c>
      <c r="D27" s="33">
        <v>3111.6</v>
      </c>
      <c r="E27" s="33">
        <v>3111.6</v>
      </c>
      <c r="F27" s="33">
        <v>0</v>
      </c>
      <c r="G27" s="33">
        <v>0</v>
      </c>
      <c r="H27" s="33">
        <f t="shared" si="2"/>
        <v>3111.6</v>
      </c>
      <c r="I27" s="33">
        <v>-125.1</v>
      </c>
      <c r="J27" s="33">
        <v>0</v>
      </c>
      <c r="K27" s="33">
        <v>182.65</v>
      </c>
      <c r="L27" s="33">
        <v>57.55</v>
      </c>
      <c r="M27" s="33">
        <v>0</v>
      </c>
      <c r="N27" s="33">
        <v>0.05</v>
      </c>
      <c r="O27" s="33">
        <f t="shared" si="3"/>
        <v>57.599999999999994</v>
      </c>
      <c r="P27" s="33">
        <f t="shared" si="4"/>
        <v>3054</v>
      </c>
      <c r="Q27" s="52" t="s">
        <v>203</v>
      </c>
    </row>
    <row r="28" spans="1:17" s="47" customFormat="1">
      <c r="A28" s="50" t="s">
        <v>42</v>
      </c>
      <c r="B28" s="33" t="s">
        <v>43</v>
      </c>
      <c r="C28" s="49">
        <v>5420.55</v>
      </c>
      <c r="D28" s="33">
        <v>5420.55</v>
      </c>
      <c r="E28" s="33">
        <v>5420.55</v>
      </c>
      <c r="F28" s="33">
        <v>0</v>
      </c>
      <c r="G28" s="33">
        <v>0</v>
      </c>
      <c r="H28" s="33">
        <f t="shared" si="2"/>
        <v>5420.55</v>
      </c>
      <c r="I28" s="33">
        <v>0</v>
      </c>
      <c r="J28" s="33">
        <v>0</v>
      </c>
      <c r="K28" s="33">
        <v>433.29</v>
      </c>
      <c r="L28" s="33">
        <v>433.29</v>
      </c>
      <c r="M28" s="33">
        <v>0</v>
      </c>
      <c r="N28" s="33">
        <v>0.06</v>
      </c>
      <c r="O28" s="33">
        <f t="shared" si="3"/>
        <v>433.35</v>
      </c>
      <c r="P28" s="33">
        <f t="shared" si="4"/>
        <v>4987.2</v>
      </c>
      <c r="Q28" s="51"/>
    </row>
    <row r="29" spans="1:17" s="47" customFormat="1">
      <c r="A29" s="50" t="s">
        <v>44</v>
      </c>
      <c r="B29" s="33" t="s">
        <v>45</v>
      </c>
      <c r="C29" s="49">
        <v>2593.0500000000002</v>
      </c>
      <c r="D29" s="33">
        <v>3111.6</v>
      </c>
      <c r="E29" s="33">
        <v>3111.6</v>
      </c>
      <c r="F29" s="33">
        <v>0</v>
      </c>
      <c r="G29" s="33">
        <v>0</v>
      </c>
      <c r="H29" s="33">
        <f t="shared" si="2"/>
        <v>3111.6</v>
      </c>
      <c r="I29" s="33">
        <v>-125.1</v>
      </c>
      <c r="J29" s="33">
        <v>0</v>
      </c>
      <c r="K29" s="33">
        <v>182.65</v>
      </c>
      <c r="L29" s="33">
        <v>57.55</v>
      </c>
      <c r="M29" s="33">
        <v>0</v>
      </c>
      <c r="N29" s="33">
        <v>-0.15</v>
      </c>
      <c r="O29" s="33">
        <f t="shared" si="3"/>
        <v>57.4</v>
      </c>
      <c r="P29" s="33">
        <f t="shared" si="4"/>
        <v>3054.2</v>
      </c>
      <c r="Q29" s="51" t="s">
        <v>203</v>
      </c>
    </row>
    <row r="30" spans="1:17" s="47" customFormat="1">
      <c r="A30" s="50" t="s">
        <v>46</v>
      </c>
      <c r="B30" s="33" t="s">
        <v>47</v>
      </c>
      <c r="C30" s="49">
        <v>2593.0500000000002</v>
      </c>
      <c r="D30" s="33">
        <v>3111.6</v>
      </c>
      <c r="E30" s="33">
        <v>3111.6</v>
      </c>
      <c r="F30" s="33">
        <v>0</v>
      </c>
      <c r="G30" s="33">
        <v>0</v>
      </c>
      <c r="H30" s="33">
        <f t="shared" si="2"/>
        <v>3111.6</v>
      </c>
      <c r="I30" s="33">
        <v>-125.1</v>
      </c>
      <c r="J30" s="33">
        <v>0</v>
      </c>
      <c r="K30" s="33">
        <v>182.65</v>
      </c>
      <c r="L30" s="33">
        <v>57.55</v>
      </c>
      <c r="M30" s="33">
        <v>0</v>
      </c>
      <c r="N30" s="33">
        <v>0.05</v>
      </c>
      <c r="O30" s="33">
        <f t="shared" si="3"/>
        <v>57.599999999999994</v>
      </c>
      <c r="P30" s="33">
        <f t="shared" si="4"/>
        <v>3054</v>
      </c>
      <c r="Q30" s="51" t="s">
        <v>203</v>
      </c>
    </row>
    <row r="31" spans="1:17" s="47" customFormat="1">
      <c r="A31" s="50" t="s">
        <v>48</v>
      </c>
      <c r="B31" s="33" t="s">
        <v>49</v>
      </c>
      <c r="C31" s="49">
        <v>2593.0500000000002</v>
      </c>
      <c r="D31" s="33">
        <v>3111.6</v>
      </c>
      <c r="E31" s="33">
        <v>3111.6</v>
      </c>
      <c r="F31" s="33">
        <v>0</v>
      </c>
      <c r="G31" s="33">
        <v>0</v>
      </c>
      <c r="H31" s="33">
        <f t="shared" si="2"/>
        <v>3111.6</v>
      </c>
      <c r="I31" s="33">
        <v>-125.1</v>
      </c>
      <c r="J31" s="33">
        <v>0</v>
      </c>
      <c r="K31" s="33">
        <v>182.65</v>
      </c>
      <c r="L31" s="33">
        <v>57.55</v>
      </c>
      <c r="M31" s="33">
        <v>0</v>
      </c>
      <c r="N31" s="33">
        <v>0.05</v>
      </c>
      <c r="O31" s="33">
        <f t="shared" si="3"/>
        <v>57.599999999999994</v>
      </c>
      <c r="P31" s="33">
        <f t="shared" si="4"/>
        <v>3054</v>
      </c>
      <c r="Q31" s="51" t="s">
        <v>203</v>
      </c>
    </row>
    <row r="32" spans="1:17" s="47" customFormat="1">
      <c r="A32" s="50" t="s">
        <v>50</v>
      </c>
      <c r="B32" s="33" t="s">
        <v>51</v>
      </c>
      <c r="C32" s="49">
        <v>2593.0500000000002</v>
      </c>
      <c r="D32" s="33">
        <v>3111.6</v>
      </c>
      <c r="E32" s="33">
        <v>3111.6</v>
      </c>
      <c r="F32" s="33">
        <v>0</v>
      </c>
      <c r="G32" s="33">
        <v>0</v>
      </c>
      <c r="H32" s="33">
        <f t="shared" si="2"/>
        <v>3111.6</v>
      </c>
      <c r="I32" s="33">
        <v>-125.1</v>
      </c>
      <c r="J32" s="33">
        <v>0</v>
      </c>
      <c r="K32" s="33">
        <v>182.65</v>
      </c>
      <c r="L32" s="33">
        <v>57.55</v>
      </c>
      <c r="M32" s="33">
        <v>0</v>
      </c>
      <c r="N32" s="33">
        <v>-0.15</v>
      </c>
      <c r="O32" s="33">
        <f t="shared" si="3"/>
        <v>57.4</v>
      </c>
      <c r="P32" s="33">
        <f t="shared" si="4"/>
        <v>3054.2</v>
      </c>
      <c r="Q32" s="51" t="s">
        <v>203</v>
      </c>
    </row>
    <row r="33" spans="1:17" s="47" customFormat="1">
      <c r="A33" s="50" t="s">
        <v>52</v>
      </c>
      <c r="B33" s="33" t="s">
        <v>53</v>
      </c>
      <c r="C33" s="49">
        <v>2593.0500000000002</v>
      </c>
      <c r="D33" s="33">
        <v>3111.6</v>
      </c>
      <c r="E33" s="33">
        <v>3111.6</v>
      </c>
      <c r="F33" s="33">
        <v>0</v>
      </c>
      <c r="G33" s="33">
        <v>0</v>
      </c>
      <c r="H33" s="33">
        <f t="shared" si="2"/>
        <v>3111.6</v>
      </c>
      <c r="I33" s="33">
        <v>-125.1</v>
      </c>
      <c r="J33" s="33">
        <v>0</v>
      </c>
      <c r="K33" s="33">
        <v>182.65</v>
      </c>
      <c r="L33" s="33">
        <v>57.55</v>
      </c>
      <c r="M33" s="33">
        <v>0</v>
      </c>
      <c r="N33" s="33">
        <v>0.05</v>
      </c>
      <c r="O33" s="33">
        <f t="shared" si="3"/>
        <v>57.599999999999994</v>
      </c>
      <c r="P33" s="33">
        <f t="shared" si="4"/>
        <v>3054</v>
      </c>
      <c r="Q33" s="51" t="s">
        <v>203</v>
      </c>
    </row>
    <row r="34" spans="1:17" s="54" customFormat="1">
      <c r="A34" s="53" t="s">
        <v>19</v>
      </c>
      <c r="C34" s="45" t="s">
        <v>20</v>
      </c>
      <c r="D34" s="54" t="s">
        <v>20</v>
      </c>
      <c r="E34" s="54" t="s">
        <v>20</v>
      </c>
      <c r="F34" s="54" t="s">
        <v>20</v>
      </c>
      <c r="G34" s="54" t="s">
        <v>20</v>
      </c>
      <c r="H34" s="54" t="s">
        <v>20</v>
      </c>
      <c r="I34" s="54" t="s">
        <v>20</v>
      </c>
      <c r="J34" s="54" t="s">
        <v>20</v>
      </c>
      <c r="K34" s="54" t="s">
        <v>20</v>
      </c>
      <c r="L34" s="54" t="s">
        <v>20</v>
      </c>
      <c r="M34" s="54" t="s">
        <v>20</v>
      </c>
      <c r="N34" s="54" t="s">
        <v>20</v>
      </c>
      <c r="O34" s="54" t="s">
        <v>20</v>
      </c>
      <c r="P34" s="54" t="s">
        <v>20</v>
      </c>
      <c r="Q34" s="55"/>
    </row>
    <row r="35" spans="1:17" s="47" customFormat="1">
      <c r="A35" s="56"/>
      <c r="C35" s="46">
        <f>SUM(C19:C34)</f>
        <v>39570.15</v>
      </c>
      <c r="D35" s="46">
        <f>SUM(D19:D34)</f>
        <v>49822.499999999985</v>
      </c>
      <c r="E35" s="46">
        <f t="shared" ref="E35:P35" si="5">SUM(E19:E34)</f>
        <v>47042.739999999991</v>
      </c>
      <c r="F35" s="46">
        <f t="shared" si="5"/>
        <v>1037.2</v>
      </c>
      <c r="G35" s="46">
        <f t="shared" si="5"/>
        <v>259.3</v>
      </c>
      <c r="H35" s="46">
        <f t="shared" si="5"/>
        <v>48339.239999999991</v>
      </c>
      <c r="I35" s="46">
        <f t="shared" si="5"/>
        <v>-1826.9299999999994</v>
      </c>
      <c r="J35" s="46">
        <f t="shared" si="5"/>
        <v>-119.55</v>
      </c>
      <c r="K35" s="46">
        <f t="shared" si="5"/>
        <v>2961.5200000000009</v>
      </c>
      <c r="L35" s="46">
        <f t="shared" si="5"/>
        <v>1254.1299999999999</v>
      </c>
      <c r="M35" s="46">
        <f t="shared" si="5"/>
        <v>0</v>
      </c>
      <c r="N35" s="46">
        <f t="shared" si="5"/>
        <v>0.26</v>
      </c>
      <c r="O35" s="46">
        <f t="shared" si="5"/>
        <v>1134.8399999999999</v>
      </c>
      <c r="P35" s="46">
        <f t="shared" si="5"/>
        <v>47204.4</v>
      </c>
      <c r="Q35" s="51"/>
    </row>
    <row r="36" spans="1:17" s="47" customFormat="1">
      <c r="A36" s="56"/>
      <c r="Q36" s="51"/>
    </row>
    <row r="37" spans="1:17" s="47" customFormat="1" ht="15">
      <c r="A37" s="57" t="s">
        <v>54</v>
      </c>
      <c r="B37" s="58"/>
      <c r="M37" s="35"/>
      <c r="Q37" s="51"/>
    </row>
    <row r="38" spans="1:17" s="47" customFormat="1">
      <c r="A38" s="50" t="s">
        <v>55</v>
      </c>
      <c r="B38" s="33" t="s">
        <v>56</v>
      </c>
      <c r="C38" s="49">
        <v>2593.0500000000002</v>
      </c>
      <c r="D38" s="33">
        <v>3111.6</v>
      </c>
      <c r="E38" s="33">
        <v>3111.6</v>
      </c>
      <c r="F38" s="33">
        <v>0</v>
      </c>
      <c r="G38" s="33">
        <v>0</v>
      </c>
      <c r="H38" s="33">
        <f t="shared" ref="H38:H44" si="6">SUM(E38:G38)</f>
        <v>3111.6</v>
      </c>
      <c r="I38" s="33">
        <v>-125.1</v>
      </c>
      <c r="J38" s="33">
        <v>0</v>
      </c>
      <c r="K38" s="33">
        <v>182.65</v>
      </c>
      <c r="L38" s="33">
        <v>57.55</v>
      </c>
      <c r="M38" s="33">
        <v>0</v>
      </c>
      <c r="N38" s="33">
        <v>-0.15</v>
      </c>
      <c r="O38" s="33">
        <f t="shared" ref="O38:O44" si="7">+J38+L38+N38</f>
        <v>57.4</v>
      </c>
      <c r="P38" s="33">
        <f t="shared" ref="P38:P44" si="8">+H38-O38</f>
        <v>3054.2</v>
      </c>
      <c r="Q38" s="51" t="s">
        <v>203</v>
      </c>
    </row>
    <row r="39" spans="1:17" s="47" customFormat="1">
      <c r="A39" s="50" t="s">
        <v>57</v>
      </c>
      <c r="B39" s="33" t="s">
        <v>58</v>
      </c>
      <c r="C39" s="49">
        <v>2593.0500000000002</v>
      </c>
      <c r="D39" s="33">
        <v>3111.6</v>
      </c>
      <c r="E39" s="33">
        <v>3111.6</v>
      </c>
      <c r="F39" s="33">
        <v>0</v>
      </c>
      <c r="G39" s="33">
        <v>0</v>
      </c>
      <c r="H39" s="33">
        <f t="shared" si="6"/>
        <v>3111.6</v>
      </c>
      <c r="I39" s="33">
        <v>-125.1</v>
      </c>
      <c r="J39" s="33">
        <v>0</v>
      </c>
      <c r="K39" s="33">
        <v>182.65</v>
      </c>
      <c r="L39" s="33">
        <v>57.55</v>
      </c>
      <c r="M39" s="33">
        <v>0</v>
      </c>
      <c r="N39" s="33">
        <v>0.05</v>
      </c>
      <c r="O39" s="33">
        <f t="shared" si="7"/>
        <v>57.599999999999994</v>
      </c>
      <c r="P39" s="33">
        <f t="shared" si="8"/>
        <v>3054</v>
      </c>
      <c r="Q39" s="51" t="s">
        <v>203</v>
      </c>
    </row>
    <row r="40" spans="1:17" s="47" customFormat="1">
      <c r="A40" s="50" t="s">
        <v>59</v>
      </c>
      <c r="B40" s="33" t="s">
        <v>60</v>
      </c>
      <c r="D40" s="33">
        <v>3111.6</v>
      </c>
      <c r="E40" s="33">
        <v>1524.95</v>
      </c>
      <c r="F40" s="33">
        <v>0</v>
      </c>
      <c r="G40" s="33">
        <v>0</v>
      </c>
      <c r="H40" s="33">
        <f t="shared" si="6"/>
        <v>1524.95</v>
      </c>
      <c r="I40" s="33">
        <v>-200.63</v>
      </c>
      <c r="J40" s="33">
        <v>-119.53</v>
      </c>
      <c r="K40" s="33">
        <v>81.099999999999994</v>
      </c>
      <c r="L40" s="33">
        <v>0</v>
      </c>
      <c r="M40" s="33">
        <v>0</v>
      </c>
      <c r="N40" s="33">
        <v>-0.12</v>
      </c>
      <c r="O40" s="33">
        <f t="shared" si="7"/>
        <v>-119.65</v>
      </c>
      <c r="P40" s="33">
        <f t="shared" si="8"/>
        <v>1644.6000000000001</v>
      </c>
      <c r="Q40" s="51" t="s">
        <v>215</v>
      </c>
    </row>
    <row r="41" spans="1:17" s="47" customFormat="1">
      <c r="A41" s="50" t="s">
        <v>61</v>
      </c>
      <c r="B41" s="33" t="s">
        <v>62</v>
      </c>
      <c r="C41" s="49">
        <v>3000</v>
      </c>
      <c r="D41" s="33">
        <v>3600</v>
      </c>
      <c r="E41" s="33">
        <v>3600</v>
      </c>
      <c r="F41" s="33">
        <v>0</v>
      </c>
      <c r="G41" s="33">
        <v>0</v>
      </c>
      <c r="H41" s="33">
        <f t="shared" si="6"/>
        <v>3600</v>
      </c>
      <c r="I41" s="33">
        <v>-107.37</v>
      </c>
      <c r="J41" s="33">
        <v>0</v>
      </c>
      <c r="K41" s="33">
        <v>235.22</v>
      </c>
      <c r="L41" s="33">
        <v>127.84</v>
      </c>
      <c r="M41" s="33">
        <v>0</v>
      </c>
      <c r="N41" s="33">
        <v>-0.04</v>
      </c>
      <c r="O41" s="33">
        <f t="shared" si="7"/>
        <v>127.8</v>
      </c>
      <c r="P41" s="33">
        <f t="shared" si="8"/>
        <v>3472.2</v>
      </c>
      <c r="Q41" s="51" t="s">
        <v>203</v>
      </c>
    </row>
    <row r="42" spans="1:17" s="47" customFormat="1">
      <c r="A42" s="50" t="s">
        <v>63</v>
      </c>
      <c r="B42" s="33" t="s">
        <v>64</v>
      </c>
      <c r="C42" s="49">
        <v>2722.65</v>
      </c>
      <c r="D42" s="33">
        <v>3267.3</v>
      </c>
      <c r="E42" s="33">
        <v>3267.3</v>
      </c>
      <c r="F42" s="33">
        <v>0</v>
      </c>
      <c r="G42" s="33">
        <v>0</v>
      </c>
      <c r="H42" s="33">
        <f t="shared" si="6"/>
        <v>3267.3</v>
      </c>
      <c r="I42" s="33">
        <v>-125.1</v>
      </c>
      <c r="J42" s="33">
        <v>0</v>
      </c>
      <c r="K42" s="33">
        <v>199.02</v>
      </c>
      <c r="L42" s="33">
        <v>73.92</v>
      </c>
      <c r="M42" s="33">
        <v>0</v>
      </c>
      <c r="N42" s="33">
        <v>-0.02</v>
      </c>
      <c r="O42" s="33">
        <f t="shared" si="7"/>
        <v>73.900000000000006</v>
      </c>
      <c r="P42" s="33">
        <f t="shared" si="8"/>
        <v>3193.4</v>
      </c>
      <c r="Q42" s="51" t="s">
        <v>203</v>
      </c>
    </row>
    <row r="43" spans="1:17" s="47" customFormat="1">
      <c r="A43" s="50" t="s">
        <v>65</v>
      </c>
      <c r="B43" s="33" t="s">
        <v>66</v>
      </c>
      <c r="C43" s="49">
        <v>2722.65</v>
      </c>
      <c r="D43" s="33">
        <v>3267.3</v>
      </c>
      <c r="E43" s="33">
        <v>3267.3</v>
      </c>
      <c r="F43" s="33">
        <v>0</v>
      </c>
      <c r="G43" s="33">
        <v>0</v>
      </c>
      <c r="H43" s="33">
        <f t="shared" si="6"/>
        <v>3267.3</v>
      </c>
      <c r="I43" s="33">
        <v>-125.1</v>
      </c>
      <c r="J43" s="33">
        <v>0</v>
      </c>
      <c r="K43" s="33">
        <v>199.02</v>
      </c>
      <c r="L43" s="33">
        <v>73.92</v>
      </c>
      <c r="M43" s="33">
        <v>0</v>
      </c>
      <c r="N43" s="33">
        <v>0.18</v>
      </c>
      <c r="O43" s="33">
        <f t="shared" si="7"/>
        <v>74.100000000000009</v>
      </c>
      <c r="P43" s="33">
        <f t="shared" si="8"/>
        <v>3193.2000000000003</v>
      </c>
      <c r="Q43" s="51" t="s">
        <v>203</v>
      </c>
    </row>
    <row r="44" spans="1:17" s="47" customFormat="1">
      <c r="A44" s="50" t="s">
        <v>67</v>
      </c>
      <c r="B44" s="33" t="s">
        <v>68</v>
      </c>
      <c r="C44" s="49">
        <v>2593.0500000000002</v>
      </c>
      <c r="D44" s="33">
        <v>3111.6</v>
      </c>
      <c r="E44" s="33">
        <v>3111.6</v>
      </c>
      <c r="F44" s="33">
        <v>0</v>
      </c>
      <c r="G44" s="33">
        <v>0</v>
      </c>
      <c r="H44" s="33">
        <f t="shared" si="6"/>
        <v>3111.6</v>
      </c>
      <c r="I44" s="33">
        <v>-125.1</v>
      </c>
      <c r="J44" s="33">
        <v>0</v>
      </c>
      <c r="K44" s="33">
        <v>182.65</v>
      </c>
      <c r="L44" s="33">
        <v>57.55</v>
      </c>
      <c r="M44" s="33">
        <v>0</v>
      </c>
      <c r="N44" s="33">
        <v>0.05</v>
      </c>
      <c r="O44" s="33">
        <f t="shared" si="7"/>
        <v>57.599999999999994</v>
      </c>
      <c r="P44" s="33">
        <f t="shared" si="8"/>
        <v>3054</v>
      </c>
      <c r="Q44" s="51" t="s">
        <v>203</v>
      </c>
    </row>
    <row r="45" spans="1:17" s="54" customFormat="1">
      <c r="A45" s="53" t="s">
        <v>19</v>
      </c>
      <c r="C45" s="45" t="s">
        <v>20</v>
      </c>
      <c r="D45" s="54" t="s">
        <v>20</v>
      </c>
      <c r="E45" s="54" t="s">
        <v>20</v>
      </c>
      <c r="F45" s="54" t="s">
        <v>20</v>
      </c>
      <c r="G45" s="54" t="s">
        <v>20</v>
      </c>
      <c r="H45" s="54" t="s">
        <v>20</v>
      </c>
      <c r="I45" s="54" t="s">
        <v>20</v>
      </c>
      <c r="J45" s="54" t="s">
        <v>20</v>
      </c>
      <c r="K45" s="54" t="s">
        <v>20</v>
      </c>
      <c r="L45" s="54" t="s">
        <v>20</v>
      </c>
      <c r="M45" s="54" t="s">
        <v>20</v>
      </c>
      <c r="N45" s="54" t="s">
        <v>20</v>
      </c>
      <c r="O45" s="54" t="s">
        <v>20</v>
      </c>
      <c r="P45" s="54" t="s">
        <v>20</v>
      </c>
      <c r="Q45" s="55"/>
    </row>
    <row r="46" spans="1:17" s="47" customFormat="1">
      <c r="A46" s="56"/>
      <c r="C46" s="46">
        <f>SUM(C38:C45)</f>
        <v>16224.45</v>
      </c>
      <c r="D46" s="46">
        <f>SUM(D38:D45)</f>
        <v>22580.999999999996</v>
      </c>
      <c r="E46" s="46">
        <f t="shared" ref="E46:P46" si="9">SUM(E38:E45)</f>
        <v>20994.35</v>
      </c>
      <c r="F46" s="46">
        <f t="shared" si="9"/>
        <v>0</v>
      </c>
      <c r="G46" s="46">
        <f t="shared" si="9"/>
        <v>0</v>
      </c>
      <c r="H46" s="46">
        <f t="shared" si="9"/>
        <v>20994.35</v>
      </c>
      <c r="I46" s="46">
        <f t="shared" si="9"/>
        <v>-933.50000000000011</v>
      </c>
      <c r="J46" s="46">
        <f t="shared" si="9"/>
        <v>-119.53</v>
      </c>
      <c r="K46" s="46">
        <f t="shared" si="9"/>
        <v>1262.3100000000002</v>
      </c>
      <c r="L46" s="46">
        <f t="shared" si="9"/>
        <v>448.33000000000004</v>
      </c>
      <c r="M46" s="46">
        <f t="shared" si="9"/>
        <v>0</v>
      </c>
      <c r="N46" s="46">
        <f t="shared" si="9"/>
        <v>-4.9999999999999975E-2</v>
      </c>
      <c r="O46" s="46">
        <f t="shared" si="9"/>
        <v>328.75</v>
      </c>
      <c r="P46" s="46">
        <f t="shared" si="9"/>
        <v>20665.599999999999</v>
      </c>
      <c r="Q46" s="51"/>
    </row>
    <row r="47" spans="1:17" s="47" customFormat="1">
      <c r="A47" s="56"/>
      <c r="Q47" s="51"/>
    </row>
    <row r="48" spans="1:17" s="47" customFormat="1" ht="15">
      <c r="A48" s="57" t="s">
        <v>69</v>
      </c>
      <c r="B48" s="58"/>
      <c r="M48" s="35"/>
      <c r="Q48" s="51"/>
    </row>
    <row r="49" spans="1:17" s="47" customFormat="1">
      <c r="A49" s="50" t="s">
        <v>70</v>
      </c>
      <c r="B49" s="33" t="s">
        <v>71</v>
      </c>
      <c r="C49" s="49">
        <v>2593.0500000000002</v>
      </c>
      <c r="D49" s="33">
        <v>3111.6</v>
      </c>
      <c r="E49" s="33">
        <v>3111.6</v>
      </c>
      <c r="F49" s="33">
        <v>0</v>
      </c>
      <c r="G49" s="33">
        <v>0</v>
      </c>
      <c r="H49" s="33">
        <f t="shared" ref="H49:H55" si="10">SUM(E49:G49)</f>
        <v>3111.6</v>
      </c>
      <c r="I49" s="33">
        <v>-125.1</v>
      </c>
      <c r="J49" s="33">
        <v>0</v>
      </c>
      <c r="K49" s="33">
        <v>182.65</v>
      </c>
      <c r="L49" s="33">
        <v>57.55</v>
      </c>
      <c r="M49" s="33">
        <v>0</v>
      </c>
      <c r="N49" s="33">
        <v>0.05</v>
      </c>
      <c r="O49" s="33">
        <f t="shared" ref="O49:O55" si="11">+J49+L49+N49</f>
        <v>57.599999999999994</v>
      </c>
      <c r="P49" s="33">
        <f t="shared" ref="P49:P55" si="12">+H49-O49</f>
        <v>3054</v>
      </c>
      <c r="Q49" s="51" t="s">
        <v>203</v>
      </c>
    </row>
    <row r="50" spans="1:17" s="47" customFormat="1">
      <c r="A50" s="50" t="s">
        <v>72</v>
      </c>
      <c r="B50" s="33" t="s">
        <v>73</v>
      </c>
      <c r="C50" s="49">
        <v>2593.0500000000002</v>
      </c>
      <c r="D50" s="33">
        <v>3111.6</v>
      </c>
      <c r="E50" s="33">
        <v>3111.6</v>
      </c>
      <c r="F50" s="33">
        <v>0</v>
      </c>
      <c r="G50" s="33">
        <v>0</v>
      </c>
      <c r="H50" s="33">
        <f t="shared" si="10"/>
        <v>3111.6</v>
      </c>
      <c r="I50" s="33">
        <v>-125.1</v>
      </c>
      <c r="J50" s="33">
        <v>0</v>
      </c>
      <c r="K50" s="33">
        <v>182.65</v>
      </c>
      <c r="L50" s="33">
        <v>57.55</v>
      </c>
      <c r="M50" s="33">
        <v>0</v>
      </c>
      <c r="N50" s="33">
        <v>0.05</v>
      </c>
      <c r="O50" s="33">
        <f t="shared" si="11"/>
        <v>57.599999999999994</v>
      </c>
      <c r="P50" s="33">
        <f t="shared" si="12"/>
        <v>3054</v>
      </c>
      <c r="Q50" s="51" t="s">
        <v>203</v>
      </c>
    </row>
    <row r="51" spans="1:17" s="47" customFormat="1">
      <c r="A51" s="50" t="s">
        <v>74</v>
      </c>
      <c r="B51" s="33" t="s">
        <v>75</v>
      </c>
      <c r="C51" s="49">
        <v>4728.1499999999996</v>
      </c>
      <c r="D51" s="33">
        <v>4728.1499999999996</v>
      </c>
      <c r="E51" s="33">
        <v>4728.1499999999996</v>
      </c>
      <c r="F51" s="33">
        <v>0</v>
      </c>
      <c r="G51" s="33">
        <v>0</v>
      </c>
      <c r="H51" s="33">
        <f t="shared" si="10"/>
        <v>4728.1499999999996</v>
      </c>
      <c r="I51" s="33">
        <v>0</v>
      </c>
      <c r="J51" s="33">
        <v>0</v>
      </c>
      <c r="K51" s="33">
        <v>357.96</v>
      </c>
      <c r="L51" s="33">
        <v>357.96</v>
      </c>
      <c r="M51" s="33">
        <v>0</v>
      </c>
      <c r="N51" s="33">
        <v>-0.01</v>
      </c>
      <c r="O51" s="33">
        <f t="shared" si="11"/>
        <v>357.95</v>
      </c>
      <c r="P51" s="33">
        <f t="shared" si="12"/>
        <v>4370.2</v>
      </c>
      <c r="Q51" s="51"/>
    </row>
    <row r="52" spans="1:17" s="47" customFormat="1">
      <c r="A52" s="50" t="s">
        <v>76</v>
      </c>
      <c r="B52" s="33" t="s">
        <v>77</v>
      </c>
      <c r="C52" s="49">
        <v>2903.4</v>
      </c>
      <c r="D52" s="33">
        <v>3484.05</v>
      </c>
      <c r="E52" s="33">
        <v>3484.05</v>
      </c>
      <c r="F52" s="33">
        <v>0</v>
      </c>
      <c r="G52" s="33">
        <v>0</v>
      </c>
      <c r="H52" s="33">
        <f t="shared" si="10"/>
        <v>3484.05</v>
      </c>
      <c r="I52" s="33">
        <v>-125.1</v>
      </c>
      <c r="J52" s="33">
        <v>0</v>
      </c>
      <c r="K52" s="33">
        <v>222.6</v>
      </c>
      <c r="L52" s="33">
        <v>97.5</v>
      </c>
      <c r="M52" s="33">
        <v>0</v>
      </c>
      <c r="N52" s="33">
        <v>-0.05</v>
      </c>
      <c r="O52" s="33">
        <f t="shared" si="11"/>
        <v>97.45</v>
      </c>
      <c r="P52" s="33">
        <f t="shared" si="12"/>
        <v>3386.6000000000004</v>
      </c>
      <c r="Q52" s="51" t="s">
        <v>203</v>
      </c>
    </row>
    <row r="53" spans="1:17" s="47" customFormat="1">
      <c r="A53" s="50" t="s">
        <v>78</v>
      </c>
      <c r="B53" s="33" t="s">
        <v>79</v>
      </c>
      <c r="C53" s="44">
        <v>5420.55</v>
      </c>
      <c r="D53" s="33">
        <v>5420.55</v>
      </c>
      <c r="E53" s="33">
        <v>5420.55</v>
      </c>
      <c r="F53" s="33">
        <v>0</v>
      </c>
      <c r="G53" s="33">
        <v>0</v>
      </c>
      <c r="H53" s="33">
        <f t="shared" si="10"/>
        <v>5420.55</v>
      </c>
      <c r="I53" s="33">
        <v>0</v>
      </c>
      <c r="J53" s="33">
        <v>0</v>
      </c>
      <c r="K53" s="33">
        <v>433.29</v>
      </c>
      <c r="L53" s="33">
        <v>433.29</v>
      </c>
      <c r="M53" s="33">
        <v>0</v>
      </c>
      <c r="N53" s="33">
        <v>-0.14000000000000001</v>
      </c>
      <c r="O53" s="33">
        <f t="shared" si="11"/>
        <v>433.15000000000003</v>
      </c>
      <c r="P53" s="33">
        <f t="shared" si="12"/>
        <v>4987.4000000000005</v>
      </c>
      <c r="Q53" s="51"/>
    </row>
    <row r="54" spans="1:17" s="47" customFormat="1">
      <c r="A54" s="50" t="s">
        <v>80</v>
      </c>
      <c r="B54" s="33" t="s">
        <v>81</v>
      </c>
      <c r="C54" s="49">
        <v>2593.0500000000002</v>
      </c>
      <c r="D54" s="33">
        <v>3111.6</v>
      </c>
      <c r="E54" s="33">
        <v>3111.6</v>
      </c>
      <c r="F54" s="33">
        <v>0</v>
      </c>
      <c r="G54" s="33">
        <v>0</v>
      </c>
      <c r="H54" s="33">
        <f t="shared" si="10"/>
        <v>3111.6</v>
      </c>
      <c r="I54" s="33">
        <v>-125.1</v>
      </c>
      <c r="J54" s="33">
        <v>0</v>
      </c>
      <c r="K54" s="33">
        <v>182.65</v>
      </c>
      <c r="L54" s="33">
        <v>57.55</v>
      </c>
      <c r="M54" s="33">
        <v>0</v>
      </c>
      <c r="N54" s="33">
        <v>0.05</v>
      </c>
      <c r="O54" s="33">
        <f t="shared" si="11"/>
        <v>57.599999999999994</v>
      </c>
      <c r="P54" s="33">
        <f t="shared" si="12"/>
        <v>3054</v>
      </c>
      <c r="Q54" s="51" t="s">
        <v>203</v>
      </c>
    </row>
    <row r="55" spans="1:17" s="47" customFormat="1">
      <c r="A55" s="50" t="s">
        <v>82</v>
      </c>
      <c r="B55" s="33" t="s">
        <v>83</v>
      </c>
      <c r="C55" s="49">
        <v>2593.0500000000002</v>
      </c>
      <c r="D55" s="33">
        <v>3111.6</v>
      </c>
      <c r="E55" s="33">
        <v>3111.6</v>
      </c>
      <c r="F55" s="33">
        <v>0</v>
      </c>
      <c r="G55" s="33">
        <v>0</v>
      </c>
      <c r="H55" s="33">
        <f t="shared" si="10"/>
        <v>3111.6</v>
      </c>
      <c r="I55" s="33">
        <v>-125.1</v>
      </c>
      <c r="J55" s="33">
        <v>0</v>
      </c>
      <c r="K55" s="33">
        <v>182.65</v>
      </c>
      <c r="L55" s="33">
        <v>57.55</v>
      </c>
      <c r="M55" s="33">
        <v>0</v>
      </c>
      <c r="N55" s="33">
        <v>0.05</v>
      </c>
      <c r="O55" s="33">
        <f t="shared" si="11"/>
        <v>57.599999999999994</v>
      </c>
      <c r="P55" s="33">
        <f t="shared" si="12"/>
        <v>3054</v>
      </c>
      <c r="Q55" s="51" t="s">
        <v>203</v>
      </c>
    </row>
    <row r="56" spans="1:17" s="54" customFormat="1">
      <c r="A56" s="53" t="s">
        <v>19</v>
      </c>
      <c r="C56" s="45" t="s">
        <v>20</v>
      </c>
      <c r="D56" s="54" t="s">
        <v>20</v>
      </c>
      <c r="E56" s="54" t="s">
        <v>20</v>
      </c>
      <c r="F56" s="54" t="s">
        <v>20</v>
      </c>
      <c r="G56" s="54" t="s">
        <v>20</v>
      </c>
      <c r="H56" s="54" t="s">
        <v>20</v>
      </c>
      <c r="I56" s="54" t="s">
        <v>20</v>
      </c>
      <c r="J56" s="54" t="s">
        <v>20</v>
      </c>
      <c r="K56" s="54" t="s">
        <v>20</v>
      </c>
      <c r="L56" s="54" t="s">
        <v>20</v>
      </c>
      <c r="M56" s="54" t="s">
        <v>20</v>
      </c>
      <c r="N56" s="54" t="s">
        <v>20</v>
      </c>
      <c r="O56" s="54" t="s">
        <v>20</v>
      </c>
      <c r="P56" s="54" t="s">
        <v>20</v>
      </c>
      <c r="Q56" s="55"/>
    </row>
    <row r="57" spans="1:17" s="47" customFormat="1">
      <c r="A57" s="56"/>
      <c r="C57" s="46">
        <f>SUM(C49:C56)</f>
        <v>23424.3</v>
      </c>
      <c r="D57" s="46">
        <f>SUM(D49:D56)</f>
        <v>26079.149999999994</v>
      </c>
      <c r="E57" s="46">
        <f t="shared" ref="E57:P57" si="13">SUM(E49:E56)</f>
        <v>26079.149999999994</v>
      </c>
      <c r="F57" s="46">
        <f t="shared" si="13"/>
        <v>0</v>
      </c>
      <c r="G57" s="46">
        <f t="shared" si="13"/>
        <v>0</v>
      </c>
      <c r="H57" s="46">
        <f t="shared" si="13"/>
        <v>26079.149999999994</v>
      </c>
      <c r="I57" s="46">
        <f t="shared" si="13"/>
        <v>-625.5</v>
      </c>
      <c r="J57" s="46">
        <f t="shared" si="13"/>
        <v>0</v>
      </c>
      <c r="K57" s="46">
        <f t="shared" si="13"/>
        <v>1744.4500000000003</v>
      </c>
      <c r="L57" s="46">
        <f t="shared" si="13"/>
        <v>1118.9499999999998</v>
      </c>
      <c r="M57" s="46">
        <f t="shared" si="13"/>
        <v>0</v>
      </c>
      <c r="N57" s="46">
        <f t="shared" si="13"/>
        <v>0</v>
      </c>
      <c r="O57" s="46">
        <f t="shared" si="13"/>
        <v>1118.9499999999998</v>
      </c>
      <c r="P57" s="46">
        <f t="shared" si="13"/>
        <v>24960.2</v>
      </c>
      <c r="Q57" s="51"/>
    </row>
    <row r="58" spans="1:17" s="47" customFormat="1">
      <c r="A58" s="56"/>
      <c r="Q58" s="51"/>
    </row>
    <row r="59" spans="1:17" s="47" customFormat="1" ht="15">
      <c r="A59" s="57" t="s">
        <v>84</v>
      </c>
      <c r="B59" s="58"/>
      <c r="M59" s="35"/>
      <c r="Q59" s="51"/>
    </row>
    <row r="60" spans="1:17" s="47" customFormat="1">
      <c r="A60" s="50" t="s">
        <v>85</v>
      </c>
      <c r="B60" s="33" t="s">
        <v>86</v>
      </c>
      <c r="C60" s="49">
        <v>2593.0500000000002</v>
      </c>
      <c r="D60" s="33">
        <v>3111.6</v>
      </c>
      <c r="E60" s="33">
        <v>3111.6</v>
      </c>
      <c r="F60" s="33">
        <v>0</v>
      </c>
      <c r="G60" s="33">
        <v>0</v>
      </c>
      <c r="H60" s="33">
        <f t="shared" ref="H60:H62" si="14">SUM(E60:G60)</f>
        <v>3111.6</v>
      </c>
      <c r="I60" s="33">
        <v>-125.1</v>
      </c>
      <c r="J60" s="33">
        <v>0</v>
      </c>
      <c r="K60" s="33">
        <v>182.65</v>
      </c>
      <c r="L60" s="33">
        <v>57.55</v>
      </c>
      <c r="M60" s="33">
        <v>0</v>
      </c>
      <c r="N60" s="33">
        <v>0.05</v>
      </c>
      <c r="O60" s="33">
        <f t="shared" ref="O60:O62" si="15">+J60+L60+N60</f>
        <v>57.599999999999994</v>
      </c>
      <c r="P60" s="33">
        <f>+H60-O60</f>
        <v>3054</v>
      </c>
      <c r="Q60" s="51" t="s">
        <v>203</v>
      </c>
    </row>
    <row r="61" spans="1:17" s="47" customFormat="1">
      <c r="A61" s="50" t="s">
        <v>87</v>
      </c>
      <c r="B61" s="33" t="s">
        <v>88</v>
      </c>
      <c r="C61" s="49">
        <v>2903.4</v>
      </c>
      <c r="D61" s="33">
        <v>3903.45</v>
      </c>
      <c r="E61" s="33">
        <v>3903.45</v>
      </c>
      <c r="F61" s="33">
        <v>0</v>
      </c>
      <c r="G61" s="33">
        <v>0</v>
      </c>
      <c r="H61" s="33">
        <f t="shared" si="14"/>
        <v>3903.45</v>
      </c>
      <c r="I61" s="33">
        <v>0</v>
      </c>
      <c r="J61" s="33">
        <v>0</v>
      </c>
      <c r="K61" s="33">
        <v>268.23</v>
      </c>
      <c r="L61" s="33">
        <v>268.23</v>
      </c>
      <c r="M61" s="33">
        <v>0</v>
      </c>
      <c r="N61" s="33">
        <v>0.02</v>
      </c>
      <c r="O61" s="33">
        <f t="shared" si="15"/>
        <v>268.25</v>
      </c>
      <c r="P61" s="33">
        <f>+H61-O61</f>
        <v>3635.2</v>
      </c>
      <c r="Q61" s="51" t="s">
        <v>203</v>
      </c>
    </row>
    <row r="62" spans="1:17" s="47" customFormat="1">
      <c r="A62" s="50" t="s">
        <v>89</v>
      </c>
      <c r="B62" s="33" t="s">
        <v>90</v>
      </c>
      <c r="C62" s="49">
        <v>3003</v>
      </c>
      <c r="D62" s="33">
        <v>3603.6</v>
      </c>
      <c r="E62" s="33">
        <v>3603.6</v>
      </c>
      <c r="F62" s="33">
        <v>0</v>
      </c>
      <c r="G62" s="33">
        <v>0</v>
      </c>
      <c r="H62" s="33">
        <f t="shared" si="14"/>
        <v>3603.6</v>
      </c>
      <c r="I62" s="33">
        <v>-107.37</v>
      </c>
      <c r="J62" s="33">
        <v>0</v>
      </c>
      <c r="K62" s="33">
        <v>235.61</v>
      </c>
      <c r="L62" s="33">
        <v>128.24</v>
      </c>
      <c r="M62" s="33">
        <v>0</v>
      </c>
      <c r="N62" s="33">
        <v>-0.04</v>
      </c>
      <c r="O62" s="33">
        <f t="shared" si="15"/>
        <v>128.20000000000002</v>
      </c>
      <c r="P62" s="33">
        <f>+H62-O62</f>
        <v>3475.4</v>
      </c>
      <c r="Q62" s="51" t="s">
        <v>203</v>
      </c>
    </row>
    <row r="63" spans="1:17" s="54" customFormat="1">
      <c r="A63" s="53" t="s">
        <v>19</v>
      </c>
      <c r="C63" s="45" t="s">
        <v>20</v>
      </c>
      <c r="D63" s="54" t="s">
        <v>20</v>
      </c>
      <c r="E63" s="54" t="s">
        <v>20</v>
      </c>
      <c r="F63" s="54" t="s">
        <v>20</v>
      </c>
      <c r="G63" s="54" t="s">
        <v>20</v>
      </c>
      <c r="H63" s="54" t="s">
        <v>20</v>
      </c>
      <c r="I63" s="54" t="s">
        <v>20</v>
      </c>
      <c r="J63" s="54" t="s">
        <v>20</v>
      </c>
      <c r="K63" s="54" t="s">
        <v>20</v>
      </c>
      <c r="L63" s="54" t="s">
        <v>20</v>
      </c>
      <c r="M63" s="54" t="s">
        <v>20</v>
      </c>
      <c r="N63" s="54" t="s">
        <v>20</v>
      </c>
      <c r="O63" s="54" t="s">
        <v>20</v>
      </c>
      <c r="P63" s="54" t="s">
        <v>20</v>
      </c>
      <c r="Q63" s="55"/>
    </row>
    <row r="64" spans="1:17" s="47" customFormat="1">
      <c r="A64" s="56"/>
      <c r="C64" s="46">
        <f>SUM(C60:C63)</f>
        <v>8499.4500000000007</v>
      </c>
      <c r="D64" s="46">
        <f>SUM(D60:D63)</f>
        <v>10618.65</v>
      </c>
      <c r="E64" s="46">
        <f t="shared" ref="E64:P64" si="16">SUM(E60:E63)</f>
        <v>10618.65</v>
      </c>
      <c r="F64" s="46">
        <f t="shared" si="16"/>
        <v>0</v>
      </c>
      <c r="G64" s="46">
        <f t="shared" si="16"/>
        <v>0</v>
      </c>
      <c r="H64" s="46">
        <f t="shared" si="16"/>
        <v>10618.65</v>
      </c>
      <c r="I64" s="46">
        <f t="shared" si="16"/>
        <v>-232.47</v>
      </c>
      <c r="J64" s="46">
        <f t="shared" si="16"/>
        <v>0</v>
      </c>
      <c r="K64" s="46">
        <f t="shared" si="16"/>
        <v>686.49</v>
      </c>
      <c r="L64" s="46">
        <f t="shared" si="16"/>
        <v>454.02000000000004</v>
      </c>
      <c r="M64" s="46">
        <f t="shared" si="16"/>
        <v>0</v>
      </c>
      <c r="N64" s="46">
        <f t="shared" si="16"/>
        <v>3.0000000000000006E-2</v>
      </c>
      <c r="O64" s="46">
        <f t="shared" si="16"/>
        <v>454.05000000000007</v>
      </c>
      <c r="P64" s="46">
        <f t="shared" si="16"/>
        <v>10164.6</v>
      </c>
      <c r="Q64" s="51"/>
    </row>
    <row r="65" spans="1:17" s="47" customFormat="1">
      <c r="A65" s="56"/>
      <c r="Q65" s="51"/>
    </row>
    <row r="66" spans="1:17" s="47" customFormat="1" ht="15">
      <c r="A66" s="57" t="s">
        <v>91</v>
      </c>
      <c r="B66" s="58"/>
      <c r="M66" s="35"/>
      <c r="Q66" s="51"/>
    </row>
    <row r="67" spans="1:17" s="47" customFormat="1">
      <c r="A67" s="50" t="s">
        <v>92</v>
      </c>
      <c r="B67" s="33" t="s">
        <v>93</v>
      </c>
      <c r="C67" s="49">
        <v>2800.05</v>
      </c>
      <c r="D67" s="33">
        <v>3111.6</v>
      </c>
      <c r="E67" s="33">
        <v>3111.6</v>
      </c>
      <c r="F67" s="33">
        <v>0</v>
      </c>
      <c r="G67" s="33">
        <v>0</v>
      </c>
      <c r="H67" s="33">
        <f t="shared" ref="H67:H71" si="17">SUM(E67:G67)</f>
        <v>3111.6</v>
      </c>
      <c r="I67" s="33">
        <v>-125.1</v>
      </c>
      <c r="J67" s="33">
        <v>0</v>
      </c>
      <c r="K67" s="33">
        <v>182.65</v>
      </c>
      <c r="L67" s="33">
        <v>57.55</v>
      </c>
      <c r="M67" s="33">
        <v>0</v>
      </c>
      <c r="N67" s="33">
        <v>-0.15</v>
      </c>
      <c r="O67" s="33">
        <f t="shared" ref="O67:O71" si="18">+J67+L67+N67</f>
        <v>57.4</v>
      </c>
      <c r="P67" s="33">
        <f>+H67-O67</f>
        <v>3054.2</v>
      </c>
      <c r="Q67" s="51" t="s">
        <v>203</v>
      </c>
    </row>
    <row r="68" spans="1:17" s="47" customFormat="1">
      <c r="A68" s="50" t="s">
        <v>94</v>
      </c>
      <c r="B68" s="33" t="s">
        <v>95</v>
      </c>
      <c r="C68" s="49">
        <v>2593.0500000000002</v>
      </c>
      <c r="D68" s="33">
        <v>3111.6</v>
      </c>
      <c r="E68" s="33">
        <v>3111.6</v>
      </c>
      <c r="F68" s="33">
        <v>0</v>
      </c>
      <c r="G68" s="33">
        <v>0</v>
      </c>
      <c r="H68" s="33">
        <f t="shared" si="17"/>
        <v>3111.6</v>
      </c>
      <c r="I68" s="33">
        <v>-125.1</v>
      </c>
      <c r="J68" s="33">
        <v>0</v>
      </c>
      <c r="K68" s="33">
        <v>182.65</v>
      </c>
      <c r="L68" s="33">
        <v>57.55</v>
      </c>
      <c r="M68" s="33">
        <v>0</v>
      </c>
      <c r="N68" s="33">
        <v>0.05</v>
      </c>
      <c r="O68" s="33">
        <f t="shared" si="18"/>
        <v>57.599999999999994</v>
      </c>
      <c r="P68" s="33">
        <f>+H68-O68</f>
        <v>3054</v>
      </c>
      <c r="Q68" s="51" t="s">
        <v>203</v>
      </c>
    </row>
    <row r="69" spans="1:17" s="47" customFormat="1">
      <c r="A69" s="50" t="s">
        <v>96</v>
      </c>
      <c r="B69" s="33" t="s">
        <v>97</v>
      </c>
      <c r="C69" s="49">
        <v>2593.0500000000002</v>
      </c>
      <c r="D69" s="33">
        <v>3111.6</v>
      </c>
      <c r="E69" s="33">
        <v>3111.6</v>
      </c>
      <c r="F69" s="33">
        <v>0</v>
      </c>
      <c r="G69" s="33">
        <v>0</v>
      </c>
      <c r="H69" s="33">
        <f t="shared" si="17"/>
        <v>3111.6</v>
      </c>
      <c r="I69" s="33">
        <v>-125.1</v>
      </c>
      <c r="J69" s="33">
        <v>0</v>
      </c>
      <c r="K69" s="33">
        <v>182.65</v>
      </c>
      <c r="L69" s="33">
        <v>57.55</v>
      </c>
      <c r="M69" s="33">
        <v>0</v>
      </c>
      <c r="N69" s="33">
        <v>0.05</v>
      </c>
      <c r="O69" s="33">
        <f t="shared" si="18"/>
        <v>57.599999999999994</v>
      </c>
      <c r="P69" s="33">
        <f>+H69-O69</f>
        <v>3054</v>
      </c>
      <c r="Q69" s="52" t="s">
        <v>203</v>
      </c>
    </row>
    <row r="70" spans="1:17" s="47" customFormat="1">
      <c r="A70" s="50" t="s">
        <v>98</v>
      </c>
      <c r="B70" s="33" t="s">
        <v>99</v>
      </c>
      <c r="C70" s="49">
        <v>2593.0500000000002</v>
      </c>
      <c r="D70" s="33">
        <v>3111.6</v>
      </c>
      <c r="E70" s="33">
        <v>3111.6</v>
      </c>
      <c r="F70" s="33">
        <v>0</v>
      </c>
      <c r="G70" s="33">
        <v>0</v>
      </c>
      <c r="H70" s="33">
        <f t="shared" si="17"/>
        <v>3111.6</v>
      </c>
      <c r="I70" s="33">
        <v>-125.1</v>
      </c>
      <c r="J70" s="33">
        <v>0</v>
      </c>
      <c r="K70" s="33">
        <v>182.65</v>
      </c>
      <c r="L70" s="33">
        <v>57.55</v>
      </c>
      <c r="M70" s="33">
        <v>0</v>
      </c>
      <c r="N70" s="33">
        <v>0.05</v>
      </c>
      <c r="O70" s="33">
        <f t="shared" si="18"/>
        <v>57.599999999999994</v>
      </c>
      <c r="P70" s="33">
        <f>+H70-O70</f>
        <v>3054</v>
      </c>
      <c r="Q70" s="51" t="s">
        <v>203</v>
      </c>
    </row>
    <row r="71" spans="1:17" s="47" customFormat="1">
      <c r="A71" s="50" t="s">
        <v>100</v>
      </c>
      <c r="B71" s="33" t="s">
        <v>101</v>
      </c>
      <c r="C71" s="49">
        <v>2593.0500000000002</v>
      </c>
      <c r="D71" s="33">
        <v>3111.6</v>
      </c>
      <c r="E71" s="33">
        <v>1037.2</v>
      </c>
      <c r="F71" s="33">
        <v>2074.4</v>
      </c>
      <c r="G71" s="33">
        <v>518.6</v>
      </c>
      <c r="H71" s="33">
        <f t="shared" si="17"/>
        <v>3630.2000000000003</v>
      </c>
      <c r="I71" s="33">
        <v>-125.1</v>
      </c>
      <c r="J71" s="33">
        <v>0</v>
      </c>
      <c r="K71" s="33">
        <v>182.65</v>
      </c>
      <c r="L71" s="33">
        <v>57.55</v>
      </c>
      <c r="M71" s="33">
        <v>0</v>
      </c>
      <c r="N71" s="33">
        <v>0.05</v>
      </c>
      <c r="O71" s="33">
        <f t="shared" si="18"/>
        <v>57.599999999999994</v>
      </c>
      <c r="P71" s="33">
        <f>+H71-O71</f>
        <v>3572.6000000000004</v>
      </c>
      <c r="Q71" s="52" t="s">
        <v>203</v>
      </c>
    </row>
    <row r="72" spans="1:17" s="54" customFormat="1">
      <c r="A72" s="53" t="s">
        <v>19</v>
      </c>
      <c r="C72" s="45" t="s">
        <v>20</v>
      </c>
      <c r="D72" s="54" t="s">
        <v>20</v>
      </c>
      <c r="E72" s="54" t="s">
        <v>20</v>
      </c>
      <c r="F72" s="54" t="s">
        <v>20</v>
      </c>
      <c r="G72" s="54" t="s">
        <v>20</v>
      </c>
      <c r="H72" s="54" t="s">
        <v>20</v>
      </c>
      <c r="I72" s="54" t="s">
        <v>20</v>
      </c>
      <c r="J72" s="54" t="s">
        <v>20</v>
      </c>
      <c r="K72" s="54" t="s">
        <v>20</v>
      </c>
      <c r="L72" s="54" t="s">
        <v>20</v>
      </c>
      <c r="M72" s="54" t="s">
        <v>20</v>
      </c>
      <c r="N72" s="54" t="s">
        <v>20</v>
      </c>
      <c r="O72" s="54" t="s">
        <v>20</v>
      </c>
      <c r="P72" s="54" t="s">
        <v>20</v>
      </c>
      <c r="Q72" s="55"/>
    </row>
    <row r="73" spans="1:17" s="47" customFormat="1">
      <c r="A73" s="56"/>
      <c r="C73" s="46">
        <f>SUM(C67:C72)</f>
        <v>13172.25</v>
      </c>
      <c r="D73" s="46">
        <f>SUM(D67:D72)</f>
        <v>15558</v>
      </c>
      <c r="E73" s="46">
        <f t="shared" ref="E73:P73" si="19">SUM(E67:E72)</f>
        <v>13483.6</v>
      </c>
      <c r="F73" s="46">
        <f t="shared" si="19"/>
        <v>2074.4</v>
      </c>
      <c r="G73" s="46">
        <f t="shared" si="19"/>
        <v>518.6</v>
      </c>
      <c r="H73" s="46">
        <f t="shared" si="19"/>
        <v>16076.6</v>
      </c>
      <c r="I73" s="46">
        <f t="shared" si="19"/>
        <v>-625.5</v>
      </c>
      <c r="J73" s="46">
        <f t="shared" si="19"/>
        <v>0</v>
      </c>
      <c r="K73" s="46">
        <f t="shared" si="19"/>
        <v>913.25</v>
      </c>
      <c r="L73" s="46">
        <f t="shared" si="19"/>
        <v>287.75</v>
      </c>
      <c r="M73" s="46">
        <f t="shared" si="19"/>
        <v>0</v>
      </c>
      <c r="N73" s="46">
        <f t="shared" si="19"/>
        <v>5.0000000000000017E-2</v>
      </c>
      <c r="O73" s="46">
        <f t="shared" si="19"/>
        <v>287.79999999999995</v>
      </c>
      <c r="P73" s="46">
        <f t="shared" si="19"/>
        <v>15788.800000000001</v>
      </c>
      <c r="Q73" s="51"/>
    </row>
    <row r="74" spans="1:17" s="47" customFormat="1">
      <c r="A74" s="56"/>
      <c r="Q74" s="51"/>
    </row>
    <row r="75" spans="1:17" s="47" customFormat="1" ht="15">
      <c r="A75" s="57" t="s">
        <v>102</v>
      </c>
      <c r="B75" s="58"/>
      <c r="M75" s="35"/>
      <c r="Q75" s="51"/>
    </row>
    <row r="76" spans="1:17" s="47" customFormat="1">
      <c r="A76" s="50" t="s">
        <v>103</v>
      </c>
      <c r="B76" s="33" t="s">
        <v>104</v>
      </c>
      <c r="C76" s="49">
        <v>2593.0500000000002</v>
      </c>
      <c r="D76" s="33">
        <v>3111.6</v>
      </c>
      <c r="E76" s="33">
        <v>3111.6</v>
      </c>
      <c r="F76" s="33">
        <v>0</v>
      </c>
      <c r="G76" s="33">
        <v>0</v>
      </c>
      <c r="H76" s="33">
        <f t="shared" ref="H76:H78" si="20">SUM(E76:G76)</f>
        <v>3111.6</v>
      </c>
      <c r="I76" s="33">
        <v>-125.1</v>
      </c>
      <c r="J76" s="33">
        <v>0</v>
      </c>
      <c r="K76" s="33">
        <v>182.65</v>
      </c>
      <c r="L76" s="33">
        <v>57.55</v>
      </c>
      <c r="M76" s="33">
        <v>0</v>
      </c>
      <c r="N76" s="33">
        <v>0.05</v>
      </c>
      <c r="O76" s="33">
        <f t="shared" ref="O76:O78" si="21">+J76+L76+N76</f>
        <v>57.599999999999994</v>
      </c>
      <c r="P76" s="33">
        <f>+H76-O76</f>
        <v>3054</v>
      </c>
      <c r="Q76" s="51" t="s">
        <v>203</v>
      </c>
    </row>
    <row r="77" spans="1:17" s="47" customFormat="1">
      <c r="A77" s="50" t="s">
        <v>105</v>
      </c>
      <c r="B77" s="33" t="s">
        <v>106</v>
      </c>
      <c r="C77" s="49">
        <v>2593.0500000000002</v>
      </c>
      <c r="D77" s="33">
        <v>3111.6</v>
      </c>
      <c r="E77" s="33">
        <v>3111.6</v>
      </c>
      <c r="F77" s="33">
        <v>0</v>
      </c>
      <c r="G77" s="33">
        <v>0</v>
      </c>
      <c r="H77" s="33">
        <f t="shared" si="20"/>
        <v>3111.6</v>
      </c>
      <c r="I77" s="33">
        <v>-125.1</v>
      </c>
      <c r="J77" s="33">
        <v>0</v>
      </c>
      <c r="K77" s="33">
        <v>182.65</v>
      </c>
      <c r="L77" s="33">
        <v>57.55</v>
      </c>
      <c r="M77" s="33">
        <v>0</v>
      </c>
      <c r="N77" s="33">
        <v>0.05</v>
      </c>
      <c r="O77" s="33">
        <f t="shared" si="21"/>
        <v>57.599999999999994</v>
      </c>
      <c r="P77" s="33">
        <f>+H77-O77</f>
        <v>3054</v>
      </c>
      <c r="Q77" s="51" t="s">
        <v>203</v>
      </c>
    </row>
    <row r="78" spans="1:17" s="47" customFormat="1">
      <c r="A78" s="50" t="s">
        <v>107</v>
      </c>
      <c r="B78" s="33" t="s">
        <v>108</v>
      </c>
      <c r="C78" s="49">
        <v>2593.0500000000002</v>
      </c>
      <c r="D78" s="33">
        <v>3111.6</v>
      </c>
      <c r="E78" s="33">
        <v>3111.6</v>
      </c>
      <c r="F78" s="33">
        <v>0</v>
      </c>
      <c r="G78" s="33">
        <v>0</v>
      </c>
      <c r="H78" s="33">
        <f t="shared" si="20"/>
        <v>3111.6</v>
      </c>
      <c r="I78" s="33">
        <v>-125.1</v>
      </c>
      <c r="J78" s="33">
        <v>0</v>
      </c>
      <c r="K78" s="33">
        <v>182.65</v>
      </c>
      <c r="L78" s="33">
        <v>57.55</v>
      </c>
      <c r="M78" s="33">
        <v>0</v>
      </c>
      <c r="N78" s="33">
        <v>0.05</v>
      </c>
      <c r="O78" s="33">
        <f t="shared" si="21"/>
        <v>57.599999999999994</v>
      </c>
      <c r="P78" s="33">
        <f>+H78-O78</f>
        <v>3054</v>
      </c>
      <c r="Q78" s="51" t="s">
        <v>203</v>
      </c>
    </row>
    <row r="79" spans="1:17" s="54" customFormat="1">
      <c r="A79" s="53" t="s">
        <v>19</v>
      </c>
      <c r="C79" s="45" t="s">
        <v>20</v>
      </c>
      <c r="D79" s="54" t="s">
        <v>20</v>
      </c>
      <c r="E79" s="54" t="s">
        <v>20</v>
      </c>
      <c r="F79" s="54" t="s">
        <v>20</v>
      </c>
      <c r="G79" s="54" t="s">
        <v>20</v>
      </c>
      <c r="H79" s="54" t="s">
        <v>20</v>
      </c>
      <c r="I79" s="54" t="s">
        <v>20</v>
      </c>
      <c r="J79" s="54" t="s">
        <v>20</v>
      </c>
      <c r="K79" s="54" t="s">
        <v>20</v>
      </c>
      <c r="L79" s="54" t="s">
        <v>20</v>
      </c>
      <c r="M79" s="54" t="s">
        <v>20</v>
      </c>
      <c r="N79" s="54" t="s">
        <v>20</v>
      </c>
      <c r="O79" s="54" t="s">
        <v>20</v>
      </c>
      <c r="P79" s="54" t="s">
        <v>20</v>
      </c>
      <c r="Q79" s="55"/>
    </row>
    <row r="80" spans="1:17" s="47" customFormat="1">
      <c r="A80" s="56"/>
      <c r="C80" s="46">
        <f>SUM(C76:C79)</f>
        <v>7779.1500000000005</v>
      </c>
      <c r="D80" s="46">
        <f>SUM(D76:D79)</f>
        <v>9334.7999999999993</v>
      </c>
      <c r="E80" s="46">
        <f t="shared" ref="E80:P80" si="22">SUM(E76:E79)</f>
        <v>9334.7999999999993</v>
      </c>
      <c r="F80" s="46">
        <f t="shared" si="22"/>
        <v>0</v>
      </c>
      <c r="G80" s="46">
        <f t="shared" si="22"/>
        <v>0</v>
      </c>
      <c r="H80" s="46">
        <f t="shared" si="22"/>
        <v>9334.7999999999993</v>
      </c>
      <c r="I80" s="46">
        <f t="shared" si="22"/>
        <v>-375.29999999999995</v>
      </c>
      <c r="J80" s="46">
        <f t="shared" si="22"/>
        <v>0</v>
      </c>
      <c r="K80" s="46">
        <f t="shared" si="22"/>
        <v>547.95000000000005</v>
      </c>
      <c r="L80" s="46">
        <f t="shared" si="22"/>
        <v>172.64999999999998</v>
      </c>
      <c r="M80" s="46">
        <f t="shared" si="22"/>
        <v>0</v>
      </c>
      <c r="N80" s="46">
        <f t="shared" si="22"/>
        <v>0.15000000000000002</v>
      </c>
      <c r="O80" s="46">
        <f t="shared" si="22"/>
        <v>172.79999999999998</v>
      </c>
      <c r="P80" s="46">
        <f t="shared" si="22"/>
        <v>9162</v>
      </c>
      <c r="Q80" s="51"/>
    </row>
    <row r="81" spans="1:17" s="47" customFormat="1">
      <c r="A81" s="56"/>
      <c r="Q81" s="51"/>
    </row>
    <row r="82" spans="1:17" s="47" customFormat="1" ht="15">
      <c r="A82" s="57" t="s">
        <v>109</v>
      </c>
      <c r="B82" s="58"/>
      <c r="M82" s="35"/>
      <c r="Q82" s="51"/>
    </row>
    <row r="83" spans="1:17" s="47" customFormat="1">
      <c r="A83" s="50" t="s">
        <v>110</v>
      </c>
      <c r="B83" s="33" t="s">
        <v>111</v>
      </c>
      <c r="C83" s="49">
        <v>2593.0500000000002</v>
      </c>
      <c r="D83" s="33">
        <v>4346.3999999999996</v>
      </c>
      <c r="E83" s="33">
        <v>4346.3999999999996</v>
      </c>
      <c r="F83" s="33">
        <v>0</v>
      </c>
      <c r="G83" s="33">
        <v>0</v>
      </c>
      <c r="H83" s="33">
        <f t="shared" ref="H83:H91" si="23">SUM(E83:G83)</f>
        <v>4346.3999999999996</v>
      </c>
      <c r="I83" s="33">
        <v>0</v>
      </c>
      <c r="J83" s="33">
        <v>0</v>
      </c>
      <c r="K83" s="33">
        <v>316.43</v>
      </c>
      <c r="L83" s="33">
        <v>316.43</v>
      </c>
      <c r="M83" s="33">
        <v>0</v>
      </c>
      <c r="N83" s="33">
        <v>-0.03</v>
      </c>
      <c r="O83" s="33">
        <f t="shared" ref="O83:O91" si="24">+J83+L83+N83</f>
        <v>316.40000000000003</v>
      </c>
      <c r="P83" s="33">
        <f t="shared" ref="P83:P91" si="25">+H83-O83</f>
        <v>4029.9999999999995</v>
      </c>
      <c r="Q83" s="51"/>
    </row>
    <row r="84" spans="1:17" s="47" customFormat="1">
      <c r="A84" s="50" t="s">
        <v>112</v>
      </c>
      <c r="B84" s="33" t="s">
        <v>113</v>
      </c>
      <c r="C84" s="49">
        <v>4500</v>
      </c>
      <c r="D84" s="33">
        <v>4500</v>
      </c>
      <c r="E84" s="33">
        <v>4500</v>
      </c>
      <c r="F84" s="33">
        <v>0</v>
      </c>
      <c r="G84" s="33">
        <v>0</v>
      </c>
      <c r="H84" s="33">
        <f t="shared" si="23"/>
        <v>4500</v>
      </c>
      <c r="I84" s="33">
        <v>0</v>
      </c>
      <c r="J84" s="33">
        <v>0</v>
      </c>
      <c r="K84" s="33">
        <v>333.14</v>
      </c>
      <c r="L84" s="33">
        <v>333.14</v>
      </c>
      <c r="M84" s="33">
        <v>0</v>
      </c>
      <c r="N84" s="33">
        <v>-0.14000000000000001</v>
      </c>
      <c r="O84" s="33">
        <f t="shared" si="24"/>
        <v>333</v>
      </c>
      <c r="P84" s="33">
        <f t="shared" si="25"/>
        <v>4167</v>
      </c>
      <c r="Q84" s="51"/>
    </row>
    <row r="85" spans="1:17" s="47" customFormat="1">
      <c r="A85" s="50" t="s">
        <v>114</v>
      </c>
      <c r="B85" s="33" t="s">
        <v>115</v>
      </c>
      <c r="C85" s="49">
        <v>2903.4</v>
      </c>
      <c r="D85" s="33">
        <v>3484.05</v>
      </c>
      <c r="E85" s="33">
        <v>3484.05</v>
      </c>
      <c r="F85" s="33">
        <v>0</v>
      </c>
      <c r="G85" s="33">
        <v>0</v>
      </c>
      <c r="H85" s="33">
        <f t="shared" si="23"/>
        <v>3484.05</v>
      </c>
      <c r="I85" s="33">
        <v>-125.1</v>
      </c>
      <c r="J85" s="33">
        <v>0</v>
      </c>
      <c r="K85" s="33">
        <v>222.6</v>
      </c>
      <c r="L85" s="33">
        <v>97.5</v>
      </c>
      <c r="M85" s="33">
        <v>0</v>
      </c>
      <c r="N85" s="33">
        <v>-0.05</v>
      </c>
      <c r="O85" s="33">
        <f t="shared" si="24"/>
        <v>97.45</v>
      </c>
      <c r="P85" s="33">
        <f t="shared" si="25"/>
        <v>3386.6000000000004</v>
      </c>
      <c r="Q85" s="51" t="s">
        <v>203</v>
      </c>
    </row>
    <row r="86" spans="1:17" s="47" customFormat="1">
      <c r="A86" s="50" t="s">
        <v>116</v>
      </c>
      <c r="B86" s="33" t="s">
        <v>117</v>
      </c>
      <c r="D86" s="33">
        <v>2000.1</v>
      </c>
      <c r="E86" s="33">
        <v>2000.1</v>
      </c>
      <c r="F86" s="33">
        <v>0</v>
      </c>
      <c r="G86" s="33">
        <v>0</v>
      </c>
      <c r="H86" s="33">
        <f t="shared" si="23"/>
        <v>2000.1</v>
      </c>
      <c r="I86" s="33">
        <v>-188.71</v>
      </c>
      <c r="J86" s="33">
        <v>-77.2</v>
      </c>
      <c r="K86" s="33">
        <v>111.51</v>
      </c>
      <c r="L86" s="33">
        <v>0</v>
      </c>
      <c r="M86" s="33">
        <v>0</v>
      </c>
      <c r="N86" s="33">
        <v>0.1</v>
      </c>
      <c r="O86" s="33">
        <f t="shared" si="24"/>
        <v>-77.100000000000009</v>
      </c>
      <c r="P86" s="33">
        <f t="shared" si="25"/>
        <v>2077.1999999999998</v>
      </c>
      <c r="Q86" s="51" t="s">
        <v>216</v>
      </c>
    </row>
    <row r="87" spans="1:17" s="47" customFormat="1">
      <c r="A87" s="50" t="s">
        <v>118</v>
      </c>
      <c r="B87" s="33" t="s">
        <v>119</v>
      </c>
      <c r="C87" s="49">
        <v>2593.0500000000002</v>
      </c>
      <c r="D87" s="33">
        <v>3111.6</v>
      </c>
      <c r="E87" s="33">
        <v>3111.6</v>
      </c>
      <c r="F87" s="33">
        <v>0</v>
      </c>
      <c r="G87" s="33">
        <v>0</v>
      </c>
      <c r="H87" s="33">
        <f t="shared" si="23"/>
        <v>3111.6</v>
      </c>
      <c r="I87" s="33">
        <v>-125.1</v>
      </c>
      <c r="J87" s="33">
        <v>0</v>
      </c>
      <c r="K87" s="33">
        <v>182.65</v>
      </c>
      <c r="L87" s="33">
        <v>57.55</v>
      </c>
      <c r="M87" s="33">
        <v>0</v>
      </c>
      <c r="N87" s="33">
        <v>0.05</v>
      </c>
      <c r="O87" s="33">
        <f t="shared" si="24"/>
        <v>57.599999999999994</v>
      </c>
      <c r="P87" s="33">
        <f t="shared" si="25"/>
        <v>3054</v>
      </c>
      <c r="Q87" s="51" t="s">
        <v>203</v>
      </c>
    </row>
    <row r="88" spans="1:17" s="47" customFormat="1">
      <c r="A88" s="50" t="s">
        <v>120</v>
      </c>
      <c r="B88" s="33" t="s">
        <v>121</v>
      </c>
      <c r="C88" s="49">
        <v>3000</v>
      </c>
      <c r="D88" s="33">
        <v>3600</v>
      </c>
      <c r="E88" s="33">
        <v>3600</v>
      </c>
      <c r="F88" s="33">
        <v>0</v>
      </c>
      <c r="G88" s="33">
        <v>0</v>
      </c>
      <c r="H88" s="33">
        <f t="shared" si="23"/>
        <v>3600</v>
      </c>
      <c r="I88" s="33">
        <v>-107.37</v>
      </c>
      <c r="J88" s="33">
        <v>0</v>
      </c>
      <c r="K88" s="33">
        <v>235.22</v>
      </c>
      <c r="L88" s="33">
        <v>127.84</v>
      </c>
      <c r="M88" s="33">
        <v>0</v>
      </c>
      <c r="N88" s="33">
        <v>-0.04</v>
      </c>
      <c r="O88" s="33">
        <f t="shared" si="24"/>
        <v>127.8</v>
      </c>
      <c r="P88" s="33">
        <f t="shared" si="25"/>
        <v>3472.2</v>
      </c>
      <c r="Q88" s="51" t="s">
        <v>203</v>
      </c>
    </row>
    <row r="89" spans="1:17" s="47" customFormat="1">
      <c r="A89" s="50" t="s">
        <v>122</v>
      </c>
      <c r="B89" s="33" t="s">
        <v>123</v>
      </c>
      <c r="C89" s="49">
        <v>4500</v>
      </c>
      <c r="D89" s="33">
        <v>4500</v>
      </c>
      <c r="E89" s="33">
        <v>4500</v>
      </c>
      <c r="F89" s="33">
        <v>0</v>
      </c>
      <c r="G89" s="33">
        <v>0</v>
      </c>
      <c r="H89" s="33">
        <f t="shared" si="23"/>
        <v>4500</v>
      </c>
      <c r="I89" s="33">
        <v>0</v>
      </c>
      <c r="J89" s="33">
        <v>0</v>
      </c>
      <c r="K89" s="33">
        <v>333.14</v>
      </c>
      <c r="L89" s="33">
        <v>333.14</v>
      </c>
      <c r="M89" s="33">
        <v>0</v>
      </c>
      <c r="N89" s="33">
        <v>-0.14000000000000001</v>
      </c>
      <c r="O89" s="33">
        <f t="shared" si="24"/>
        <v>333</v>
      </c>
      <c r="P89" s="33">
        <f t="shared" si="25"/>
        <v>4167</v>
      </c>
      <c r="Q89" s="51"/>
    </row>
    <row r="90" spans="1:17" s="47" customFormat="1">
      <c r="A90" s="50" t="s">
        <v>124</v>
      </c>
      <c r="B90" s="33" t="s">
        <v>125</v>
      </c>
      <c r="C90" s="49">
        <v>3000</v>
      </c>
      <c r="D90" s="33">
        <v>3600</v>
      </c>
      <c r="E90" s="33">
        <v>3600</v>
      </c>
      <c r="F90" s="33">
        <v>0</v>
      </c>
      <c r="G90" s="33">
        <v>0</v>
      </c>
      <c r="H90" s="33">
        <f t="shared" si="23"/>
        <v>3600</v>
      </c>
      <c r="I90" s="33">
        <v>-107.37</v>
      </c>
      <c r="J90" s="33">
        <v>0</v>
      </c>
      <c r="K90" s="33">
        <v>235.22</v>
      </c>
      <c r="L90" s="33">
        <v>127.84</v>
      </c>
      <c r="M90" s="33">
        <v>0</v>
      </c>
      <c r="N90" s="33">
        <v>-0.04</v>
      </c>
      <c r="O90" s="33">
        <f t="shared" si="24"/>
        <v>127.8</v>
      </c>
      <c r="P90" s="33">
        <f t="shared" si="25"/>
        <v>3472.2</v>
      </c>
      <c r="Q90" s="51" t="s">
        <v>203</v>
      </c>
    </row>
    <row r="91" spans="1:17" s="47" customFormat="1">
      <c r="A91" s="50" t="s">
        <v>126</v>
      </c>
      <c r="B91" s="33" t="s">
        <v>127</v>
      </c>
      <c r="C91" s="49">
        <v>5420.55</v>
      </c>
      <c r="D91" s="33">
        <v>5420.55</v>
      </c>
      <c r="E91" s="33">
        <v>5420.55</v>
      </c>
      <c r="F91" s="33">
        <v>0</v>
      </c>
      <c r="G91" s="33">
        <v>0</v>
      </c>
      <c r="H91" s="33">
        <f t="shared" si="23"/>
        <v>5420.55</v>
      </c>
      <c r="I91" s="33">
        <v>0</v>
      </c>
      <c r="J91" s="33">
        <v>0</v>
      </c>
      <c r="K91" s="33">
        <v>433.29</v>
      </c>
      <c r="L91" s="33">
        <v>433.29</v>
      </c>
      <c r="M91" s="33">
        <v>0</v>
      </c>
      <c r="N91" s="33">
        <v>0.06</v>
      </c>
      <c r="O91" s="33">
        <f t="shared" si="24"/>
        <v>433.35</v>
      </c>
      <c r="P91" s="33">
        <f t="shared" si="25"/>
        <v>4987.2</v>
      </c>
      <c r="Q91" s="51"/>
    </row>
    <row r="92" spans="1:17" s="54" customFormat="1">
      <c r="A92" s="53" t="s">
        <v>19</v>
      </c>
      <c r="C92" s="45" t="s">
        <v>20</v>
      </c>
      <c r="D92" s="54" t="s">
        <v>20</v>
      </c>
      <c r="E92" s="54" t="s">
        <v>20</v>
      </c>
      <c r="F92" s="54" t="s">
        <v>20</v>
      </c>
      <c r="G92" s="54" t="s">
        <v>20</v>
      </c>
      <c r="H92" s="54" t="s">
        <v>20</v>
      </c>
      <c r="I92" s="54" t="s">
        <v>20</v>
      </c>
      <c r="J92" s="54" t="s">
        <v>20</v>
      </c>
      <c r="K92" s="54" t="s">
        <v>20</v>
      </c>
      <c r="L92" s="54" t="s">
        <v>20</v>
      </c>
      <c r="M92" s="54" t="s">
        <v>20</v>
      </c>
      <c r="N92" s="54" t="s">
        <v>20</v>
      </c>
      <c r="O92" s="54" t="s">
        <v>20</v>
      </c>
      <c r="P92" s="54" t="s">
        <v>20</v>
      </c>
      <c r="Q92" s="55"/>
    </row>
    <row r="93" spans="1:17" s="47" customFormat="1">
      <c r="A93" s="56"/>
      <c r="C93" s="46">
        <f>SUM(C83:C92)</f>
        <v>28510.05</v>
      </c>
      <c r="D93" s="46">
        <f>SUM(D83:D92)</f>
        <v>34562.700000000004</v>
      </c>
      <c r="E93" s="46">
        <f t="shared" ref="E93:P93" si="26">SUM(E83:E92)</f>
        <v>34562.700000000004</v>
      </c>
      <c r="F93" s="46">
        <f t="shared" si="26"/>
        <v>0</v>
      </c>
      <c r="G93" s="46">
        <f t="shared" si="26"/>
        <v>0</v>
      </c>
      <c r="H93" s="46">
        <f t="shared" si="26"/>
        <v>34562.700000000004</v>
      </c>
      <c r="I93" s="46">
        <f t="shared" si="26"/>
        <v>-653.65</v>
      </c>
      <c r="J93" s="46">
        <f t="shared" si="26"/>
        <v>-77.2</v>
      </c>
      <c r="K93" s="46">
        <f t="shared" si="26"/>
        <v>2403.2000000000003</v>
      </c>
      <c r="L93" s="46">
        <f t="shared" si="26"/>
        <v>1826.7299999999998</v>
      </c>
      <c r="M93" s="46">
        <f t="shared" si="26"/>
        <v>0</v>
      </c>
      <c r="N93" s="46">
        <f t="shared" si="26"/>
        <v>-0.22999999999999998</v>
      </c>
      <c r="O93" s="46">
        <f t="shared" si="26"/>
        <v>1749.3000000000002</v>
      </c>
      <c r="P93" s="46">
        <f t="shared" si="26"/>
        <v>32813.4</v>
      </c>
      <c r="Q93" s="51"/>
    </row>
    <row r="94" spans="1:17" s="47" customFormat="1" ht="6.75" customHeight="1">
      <c r="A94" s="56"/>
      <c r="Q94" s="51"/>
    </row>
    <row r="95" spans="1:17" s="47" customFormat="1" ht="15">
      <c r="A95" s="57" t="s">
        <v>130</v>
      </c>
      <c r="B95" s="58"/>
      <c r="C95" s="59"/>
      <c r="M95" s="35"/>
      <c r="Q95" s="51"/>
    </row>
    <row r="96" spans="1:17" s="47" customFormat="1">
      <c r="A96" s="50" t="s">
        <v>131</v>
      </c>
      <c r="B96" s="33" t="s">
        <v>132</v>
      </c>
      <c r="C96" s="33">
        <v>7955.55</v>
      </c>
      <c r="D96" s="33">
        <v>7955.55</v>
      </c>
      <c r="E96" s="33">
        <v>7955.55</v>
      </c>
      <c r="F96" s="33">
        <v>0</v>
      </c>
      <c r="G96" s="33">
        <v>0</v>
      </c>
      <c r="H96" s="33">
        <f t="shared" ref="H96:H106" si="27">SUM(E96:G96)</f>
        <v>7955.55</v>
      </c>
      <c r="I96" s="33">
        <v>0</v>
      </c>
      <c r="J96" s="33">
        <v>0</v>
      </c>
      <c r="K96" s="33">
        <v>876.28</v>
      </c>
      <c r="L96" s="33">
        <v>876.28</v>
      </c>
      <c r="M96" s="33">
        <v>0</v>
      </c>
      <c r="N96" s="33">
        <v>-0.13</v>
      </c>
      <c r="O96" s="33">
        <f t="shared" ref="O96:O106" si="28">+J96+L96+N96</f>
        <v>876.15</v>
      </c>
      <c r="P96" s="33">
        <f t="shared" ref="P96:P106" si="29">+H96-O96</f>
        <v>7079.4000000000005</v>
      </c>
      <c r="Q96" s="51"/>
    </row>
    <row r="97" spans="1:17" s="47" customFormat="1">
      <c r="A97" s="50" t="s">
        <v>133</v>
      </c>
      <c r="B97" s="33" t="s">
        <v>134</v>
      </c>
      <c r="C97" s="33">
        <v>3631.2</v>
      </c>
      <c r="D97" s="33">
        <v>3631.2</v>
      </c>
      <c r="E97" s="33">
        <v>3631.2</v>
      </c>
      <c r="F97" s="33">
        <v>0</v>
      </c>
      <c r="G97" s="33">
        <v>0</v>
      </c>
      <c r="H97" s="33">
        <f t="shared" si="27"/>
        <v>3631.2</v>
      </c>
      <c r="I97" s="33">
        <v>-107.37</v>
      </c>
      <c r="J97" s="33">
        <v>0</v>
      </c>
      <c r="K97" s="33">
        <v>238.61</v>
      </c>
      <c r="L97" s="33">
        <v>131.24</v>
      </c>
      <c r="M97" s="33">
        <v>0</v>
      </c>
      <c r="N97" s="33">
        <v>-0.04</v>
      </c>
      <c r="O97" s="33">
        <f t="shared" si="28"/>
        <v>131.20000000000002</v>
      </c>
      <c r="P97" s="33">
        <f t="shared" si="29"/>
        <v>3500</v>
      </c>
      <c r="Q97" s="51"/>
    </row>
    <row r="98" spans="1:17" s="47" customFormat="1">
      <c r="A98" s="50" t="s">
        <v>135</v>
      </c>
      <c r="B98" s="33" t="s">
        <v>136</v>
      </c>
      <c r="C98" s="33">
        <v>3000</v>
      </c>
      <c r="D98" s="33">
        <v>3622.5</v>
      </c>
      <c r="E98" s="33">
        <v>3622.5</v>
      </c>
      <c r="F98" s="33">
        <v>0</v>
      </c>
      <c r="G98" s="33">
        <v>0</v>
      </c>
      <c r="H98" s="33">
        <f t="shared" si="27"/>
        <v>3622.5</v>
      </c>
      <c r="I98" s="33">
        <v>-107.37</v>
      </c>
      <c r="J98" s="33">
        <v>0</v>
      </c>
      <c r="K98" s="33">
        <v>237.67</v>
      </c>
      <c r="L98" s="33">
        <v>130.29</v>
      </c>
      <c r="M98" s="33">
        <v>0</v>
      </c>
      <c r="N98" s="33">
        <v>0.01</v>
      </c>
      <c r="O98" s="33">
        <f t="shared" si="28"/>
        <v>130.29999999999998</v>
      </c>
      <c r="P98" s="33">
        <f t="shared" si="29"/>
        <v>3492.2</v>
      </c>
      <c r="Q98" s="51" t="s">
        <v>203</v>
      </c>
    </row>
    <row r="99" spans="1:17" s="47" customFormat="1">
      <c r="A99" s="50" t="s">
        <v>137</v>
      </c>
      <c r="B99" s="33" t="s">
        <v>138</v>
      </c>
      <c r="C99" s="33">
        <v>11950.8</v>
      </c>
      <c r="D99" s="33">
        <v>11950.8</v>
      </c>
      <c r="E99" s="33">
        <v>11950.8</v>
      </c>
      <c r="F99" s="33">
        <v>0</v>
      </c>
      <c r="G99" s="33">
        <v>0</v>
      </c>
      <c r="H99" s="33">
        <f t="shared" si="27"/>
        <v>11950.8</v>
      </c>
      <c r="I99" s="33">
        <v>0</v>
      </c>
      <c r="J99" s="33">
        <v>0</v>
      </c>
      <c r="K99" s="33">
        <v>1729.67</v>
      </c>
      <c r="L99" s="33">
        <v>1729.67</v>
      </c>
      <c r="M99" s="33">
        <v>0</v>
      </c>
      <c r="N99" s="33">
        <v>0.13</v>
      </c>
      <c r="O99" s="33">
        <f t="shared" si="28"/>
        <v>1729.8000000000002</v>
      </c>
      <c r="P99" s="33">
        <f t="shared" si="29"/>
        <v>10221</v>
      </c>
      <c r="Q99" s="51"/>
    </row>
    <row r="100" spans="1:17" s="47" customFormat="1">
      <c r="A100" s="50" t="s">
        <v>139</v>
      </c>
      <c r="B100" s="33" t="s">
        <v>140</v>
      </c>
      <c r="C100" s="33">
        <v>5420.55</v>
      </c>
      <c r="D100" s="33">
        <v>5420.55</v>
      </c>
      <c r="E100" s="33">
        <v>5420.55</v>
      </c>
      <c r="F100" s="33">
        <v>0</v>
      </c>
      <c r="G100" s="33">
        <v>0</v>
      </c>
      <c r="H100" s="33">
        <f t="shared" si="27"/>
        <v>5420.55</v>
      </c>
      <c r="I100" s="33">
        <v>0</v>
      </c>
      <c r="J100" s="33">
        <v>0</v>
      </c>
      <c r="K100" s="33">
        <v>433.29</v>
      </c>
      <c r="L100" s="33">
        <v>433.29</v>
      </c>
      <c r="M100" s="33">
        <v>0</v>
      </c>
      <c r="N100" s="33">
        <v>-0.14000000000000001</v>
      </c>
      <c r="O100" s="33">
        <f t="shared" si="28"/>
        <v>433.15000000000003</v>
      </c>
      <c r="P100" s="33">
        <f t="shared" si="29"/>
        <v>4987.4000000000005</v>
      </c>
      <c r="Q100" s="51"/>
    </row>
    <row r="101" spans="1:17" s="47" customFormat="1">
      <c r="A101" s="50" t="s">
        <v>141</v>
      </c>
      <c r="B101" s="33" t="s">
        <v>142</v>
      </c>
      <c r="C101" s="33">
        <v>3500.1</v>
      </c>
      <c r="D101" s="33">
        <v>3500.1</v>
      </c>
      <c r="E101" s="33">
        <v>3500.1</v>
      </c>
      <c r="F101" s="33">
        <v>0</v>
      </c>
      <c r="G101" s="33">
        <v>0</v>
      </c>
      <c r="H101" s="33">
        <f t="shared" si="27"/>
        <v>3500.1</v>
      </c>
      <c r="I101" s="33">
        <v>-125.1</v>
      </c>
      <c r="J101" s="33">
        <v>0</v>
      </c>
      <c r="K101" s="33">
        <v>224.35</v>
      </c>
      <c r="L101" s="33">
        <v>99.25</v>
      </c>
      <c r="M101" s="33">
        <v>0</v>
      </c>
      <c r="N101" s="33">
        <v>-0.15</v>
      </c>
      <c r="O101" s="33">
        <f t="shared" si="28"/>
        <v>99.1</v>
      </c>
      <c r="P101" s="33">
        <f t="shared" si="29"/>
        <v>3401</v>
      </c>
      <c r="Q101" s="51"/>
    </row>
    <row r="102" spans="1:17" s="47" customFormat="1">
      <c r="A102" s="50" t="s">
        <v>128</v>
      </c>
      <c r="B102" s="33" t="s">
        <v>129</v>
      </c>
      <c r="C102" s="49">
        <v>2593.0500000000002</v>
      </c>
      <c r="D102" s="33">
        <v>3111.6</v>
      </c>
      <c r="E102" s="33">
        <v>3111.6</v>
      </c>
      <c r="F102" s="33">
        <v>0</v>
      </c>
      <c r="G102" s="33">
        <v>0</v>
      </c>
      <c r="H102" s="33">
        <f t="shared" si="27"/>
        <v>3111.6</v>
      </c>
      <c r="I102" s="33">
        <v>-125.1</v>
      </c>
      <c r="J102" s="33">
        <v>0</v>
      </c>
      <c r="K102" s="33">
        <v>182.65</v>
      </c>
      <c r="L102" s="33">
        <v>57.55</v>
      </c>
      <c r="M102" s="33">
        <v>0</v>
      </c>
      <c r="N102" s="33">
        <v>-0.15</v>
      </c>
      <c r="O102" s="33">
        <f t="shared" si="28"/>
        <v>57.4</v>
      </c>
      <c r="P102" s="33">
        <f t="shared" si="29"/>
        <v>3054.2</v>
      </c>
      <c r="Q102" s="51"/>
    </row>
    <row r="103" spans="1:17" s="47" customFormat="1">
      <c r="A103" s="50" t="s">
        <v>143</v>
      </c>
      <c r="B103" s="33" t="s">
        <v>144</v>
      </c>
      <c r="C103" s="33">
        <v>5420.55</v>
      </c>
      <c r="D103" s="33">
        <v>5420.55</v>
      </c>
      <c r="E103" s="33">
        <v>5420.55</v>
      </c>
      <c r="F103" s="33">
        <v>0</v>
      </c>
      <c r="G103" s="33">
        <v>0</v>
      </c>
      <c r="H103" s="33">
        <f t="shared" si="27"/>
        <v>5420.55</v>
      </c>
      <c r="I103" s="33">
        <v>0</v>
      </c>
      <c r="J103" s="33">
        <v>0</v>
      </c>
      <c r="K103" s="33">
        <v>433.29</v>
      </c>
      <c r="L103" s="33">
        <v>433.29</v>
      </c>
      <c r="M103" s="33">
        <v>1000</v>
      </c>
      <c r="N103" s="33">
        <v>-0.14000000000000001</v>
      </c>
      <c r="O103" s="33">
        <f>+J103+L103+N103+M103</f>
        <v>1433.15</v>
      </c>
      <c r="P103" s="33">
        <f t="shared" si="29"/>
        <v>3987.4</v>
      </c>
      <c r="Q103" s="51"/>
    </row>
    <row r="104" spans="1:17" s="47" customFormat="1">
      <c r="A104" s="50" t="s">
        <v>145</v>
      </c>
      <c r="B104" s="33" t="s">
        <v>146</v>
      </c>
      <c r="C104" s="33">
        <v>7955.55</v>
      </c>
      <c r="D104" s="33">
        <v>7955.55</v>
      </c>
      <c r="E104" s="33">
        <v>7955.55</v>
      </c>
      <c r="F104" s="33">
        <v>0</v>
      </c>
      <c r="G104" s="33">
        <v>0</v>
      </c>
      <c r="H104" s="33">
        <f t="shared" si="27"/>
        <v>7955.55</v>
      </c>
      <c r="I104" s="33">
        <v>0</v>
      </c>
      <c r="J104" s="33">
        <v>0</v>
      </c>
      <c r="K104" s="33">
        <v>876.28</v>
      </c>
      <c r="L104" s="33">
        <v>876.28</v>
      </c>
      <c r="M104" s="33">
        <v>0</v>
      </c>
      <c r="N104" s="33">
        <v>7.0000000000000007E-2</v>
      </c>
      <c r="O104" s="33">
        <f t="shared" si="28"/>
        <v>876.35</v>
      </c>
      <c r="P104" s="33">
        <f t="shared" si="29"/>
        <v>7079.2</v>
      </c>
      <c r="Q104" s="51"/>
    </row>
    <row r="105" spans="1:17" s="47" customFormat="1">
      <c r="A105" s="50" t="s">
        <v>147</v>
      </c>
      <c r="B105" s="33" t="s">
        <v>148</v>
      </c>
      <c r="C105" s="33">
        <v>5420.55</v>
      </c>
      <c r="D105" s="33">
        <v>5420.55</v>
      </c>
      <c r="E105" s="33">
        <v>5420.55</v>
      </c>
      <c r="F105" s="33">
        <v>0</v>
      </c>
      <c r="G105" s="33">
        <v>0</v>
      </c>
      <c r="H105" s="33">
        <f t="shared" si="27"/>
        <v>5420.55</v>
      </c>
      <c r="I105" s="33">
        <v>0</v>
      </c>
      <c r="J105" s="33">
        <v>0</v>
      </c>
      <c r="K105" s="33">
        <v>433.29</v>
      </c>
      <c r="L105" s="33">
        <v>433.29</v>
      </c>
      <c r="M105" s="33">
        <v>0</v>
      </c>
      <c r="N105" s="33">
        <v>-0.14000000000000001</v>
      </c>
      <c r="O105" s="33">
        <f t="shared" si="28"/>
        <v>433.15000000000003</v>
      </c>
      <c r="P105" s="33">
        <f t="shared" si="29"/>
        <v>4987.4000000000005</v>
      </c>
      <c r="Q105" s="51"/>
    </row>
    <row r="106" spans="1:17" s="47" customFormat="1">
      <c r="A106" s="50" t="s">
        <v>149</v>
      </c>
      <c r="B106" s="33" t="s">
        <v>150</v>
      </c>
      <c r="C106" s="33">
        <v>3631.2</v>
      </c>
      <c r="D106" s="33">
        <v>3631.2</v>
      </c>
      <c r="E106" s="33">
        <v>3631.2</v>
      </c>
      <c r="F106" s="33">
        <v>0</v>
      </c>
      <c r="G106" s="33">
        <v>0</v>
      </c>
      <c r="H106" s="33">
        <f t="shared" si="27"/>
        <v>3631.2</v>
      </c>
      <c r="I106" s="33">
        <v>-107.37</v>
      </c>
      <c r="J106" s="33">
        <v>0</v>
      </c>
      <c r="K106" s="33">
        <v>238.61</v>
      </c>
      <c r="L106" s="33">
        <v>131.24</v>
      </c>
      <c r="M106" s="33">
        <v>0</v>
      </c>
      <c r="N106" s="33">
        <v>0.16</v>
      </c>
      <c r="O106" s="33">
        <f t="shared" si="28"/>
        <v>131.4</v>
      </c>
      <c r="P106" s="33">
        <f t="shared" si="29"/>
        <v>3499.7999999999997</v>
      </c>
      <c r="Q106" s="51"/>
    </row>
    <row r="107" spans="1:17" s="54" customFormat="1">
      <c r="A107" s="53" t="s">
        <v>19</v>
      </c>
      <c r="C107" s="45" t="s">
        <v>20</v>
      </c>
      <c r="D107" s="54" t="s">
        <v>20</v>
      </c>
      <c r="E107" s="54" t="s">
        <v>20</v>
      </c>
      <c r="F107" s="54" t="s">
        <v>20</v>
      </c>
      <c r="G107" s="54" t="s">
        <v>20</v>
      </c>
      <c r="H107" s="54" t="s">
        <v>20</v>
      </c>
      <c r="I107" s="54" t="s">
        <v>20</v>
      </c>
      <c r="J107" s="54" t="s">
        <v>20</v>
      </c>
      <c r="K107" s="54" t="s">
        <v>20</v>
      </c>
      <c r="L107" s="54" t="s">
        <v>20</v>
      </c>
      <c r="M107" s="54" t="s">
        <v>20</v>
      </c>
      <c r="N107" s="54" t="s">
        <v>20</v>
      </c>
      <c r="O107" s="54" t="s">
        <v>20</v>
      </c>
      <c r="P107" s="54" t="s">
        <v>20</v>
      </c>
      <c r="Q107" s="55"/>
    </row>
    <row r="108" spans="1:17" s="47" customFormat="1">
      <c r="A108" s="56"/>
      <c r="C108" s="46">
        <f>SUM(C102:C106)</f>
        <v>25020.9</v>
      </c>
      <c r="D108" s="46">
        <f>SUM(D96:D107)</f>
        <v>61620.15</v>
      </c>
      <c r="E108" s="46">
        <f t="shared" ref="E108:P108" si="30">SUM(E96:E107)</f>
        <v>61620.15</v>
      </c>
      <c r="F108" s="46">
        <f t="shared" si="30"/>
        <v>0</v>
      </c>
      <c r="G108" s="46">
        <f t="shared" si="30"/>
        <v>0</v>
      </c>
      <c r="H108" s="46">
        <f t="shared" si="30"/>
        <v>61620.15</v>
      </c>
      <c r="I108" s="46">
        <f t="shared" si="30"/>
        <v>-572.31000000000006</v>
      </c>
      <c r="J108" s="46">
        <f t="shared" si="30"/>
        <v>0</v>
      </c>
      <c r="K108" s="46">
        <f t="shared" si="30"/>
        <v>5903.99</v>
      </c>
      <c r="L108" s="46">
        <f t="shared" si="30"/>
        <v>5331.67</v>
      </c>
      <c r="M108" s="46">
        <f t="shared" si="30"/>
        <v>1000</v>
      </c>
      <c r="N108" s="46">
        <f t="shared" si="30"/>
        <v>-0.52</v>
      </c>
      <c r="O108" s="46">
        <f t="shared" si="30"/>
        <v>6331.15</v>
      </c>
      <c r="P108" s="46">
        <f t="shared" si="30"/>
        <v>55289.000000000007</v>
      </c>
      <c r="Q108" s="51"/>
    </row>
    <row r="109" spans="1:17" s="47" customFormat="1" ht="9" customHeight="1">
      <c r="A109" s="56"/>
      <c r="Q109" s="51"/>
    </row>
    <row r="110" spans="1:17" s="47" customFormat="1" ht="15">
      <c r="A110" s="57" t="s">
        <v>151</v>
      </c>
      <c r="B110" s="58"/>
      <c r="M110" s="35"/>
      <c r="Q110" s="51"/>
    </row>
    <row r="111" spans="1:17" s="47" customFormat="1">
      <c r="A111" s="50" t="s">
        <v>152</v>
      </c>
      <c r="B111" s="33" t="s">
        <v>153</v>
      </c>
      <c r="C111" s="49">
        <v>2903.4</v>
      </c>
      <c r="D111" s="33">
        <v>3484.05</v>
      </c>
      <c r="E111" s="33">
        <v>3484.05</v>
      </c>
      <c r="F111" s="33">
        <v>0</v>
      </c>
      <c r="G111" s="33">
        <v>0</v>
      </c>
      <c r="H111" s="33">
        <f t="shared" ref="H111:H119" si="31">SUM(E111:G111)</f>
        <v>3484.05</v>
      </c>
      <c r="I111" s="33">
        <v>-125.1</v>
      </c>
      <c r="J111" s="33">
        <v>0</v>
      </c>
      <c r="K111" s="33">
        <v>222.6</v>
      </c>
      <c r="L111" s="33">
        <v>97.5</v>
      </c>
      <c r="M111" s="33">
        <v>0</v>
      </c>
      <c r="N111" s="33">
        <v>-0.05</v>
      </c>
      <c r="O111" s="33">
        <f t="shared" ref="O111:O119" si="32">+J111+L111+N111</f>
        <v>97.45</v>
      </c>
      <c r="P111" s="33">
        <f t="shared" ref="P111:P119" si="33">+H111-O111</f>
        <v>3386.6000000000004</v>
      </c>
      <c r="Q111" s="51" t="s">
        <v>203</v>
      </c>
    </row>
    <row r="112" spans="1:17" s="47" customFormat="1">
      <c r="A112" s="50" t="s">
        <v>154</v>
      </c>
      <c r="B112" s="33" t="s">
        <v>155</v>
      </c>
      <c r="C112" s="49">
        <v>2903.4</v>
      </c>
      <c r="D112" s="33">
        <v>3484.05</v>
      </c>
      <c r="E112" s="33">
        <v>2322.6999999999998</v>
      </c>
      <c r="F112" s="33">
        <v>1161.3499999999999</v>
      </c>
      <c r="G112" s="33">
        <v>290.33999999999997</v>
      </c>
      <c r="H112" s="33">
        <f t="shared" si="31"/>
        <v>3774.39</v>
      </c>
      <c r="I112" s="33">
        <v>-125.1</v>
      </c>
      <c r="J112" s="33">
        <v>0</v>
      </c>
      <c r="K112" s="33">
        <v>222.6</v>
      </c>
      <c r="L112" s="33">
        <v>97.5</v>
      </c>
      <c r="M112" s="33">
        <v>0</v>
      </c>
      <c r="N112" s="33">
        <v>0.09</v>
      </c>
      <c r="O112" s="33">
        <f t="shared" si="32"/>
        <v>97.59</v>
      </c>
      <c r="P112" s="33">
        <f t="shared" si="33"/>
        <v>3676.7999999999997</v>
      </c>
      <c r="Q112" s="52" t="s">
        <v>203</v>
      </c>
    </row>
    <row r="113" spans="1:17" s="47" customFormat="1">
      <c r="A113" s="50" t="s">
        <v>156</v>
      </c>
      <c r="B113" s="33" t="s">
        <v>157</v>
      </c>
      <c r="C113" s="49">
        <v>2903.4</v>
      </c>
      <c r="D113" s="33">
        <v>3484.05</v>
      </c>
      <c r="E113" s="33">
        <v>3484.05</v>
      </c>
      <c r="F113" s="33">
        <v>0</v>
      </c>
      <c r="G113" s="33">
        <v>0</v>
      </c>
      <c r="H113" s="33">
        <f t="shared" si="31"/>
        <v>3484.05</v>
      </c>
      <c r="I113" s="33">
        <v>-125.1</v>
      </c>
      <c r="J113" s="33">
        <v>0</v>
      </c>
      <c r="K113" s="33">
        <v>222.6</v>
      </c>
      <c r="L113" s="33">
        <v>97.5</v>
      </c>
      <c r="M113" s="33">
        <v>0</v>
      </c>
      <c r="N113" s="33">
        <v>-0.05</v>
      </c>
      <c r="O113" s="33">
        <f t="shared" si="32"/>
        <v>97.45</v>
      </c>
      <c r="P113" s="33">
        <f t="shared" si="33"/>
        <v>3386.6000000000004</v>
      </c>
      <c r="Q113" s="52" t="s">
        <v>203</v>
      </c>
    </row>
    <row r="114" spans="1:17" s="47" customFormat="1">
      <c r="A114" s="50" t="s">
        <v>158</v>
      </c>
      <c r="B114" s="33" t="s">
        <v>159</v>
      </c>
      <c r="C114" s="49">
        <v>3000</v>
      </c>
      <c r="D114" s="33">
        <v>3600</v>
      </c>
      <c r="E114" s="33">
        <v>3600</v>
      </c>
      <c r="F114" s="33">
        <v>0</v>
      </c>
      <c r="G114" s="33">
        <v>0</v>
      </c>
      <c r="H114" s="33">
        <f t="shared" si="31"/>
        <v>3600</v>
      </c>
      <c r="I114" s="33">
        <v>-107.37</v>
      </c>
      <c r="J114" s="33">
        <v>0</v>
      </c>
      <c r="K114" s="33">
        <v>235.22</v>
      </c>
      <c r="L114" s="33">
        <v>127.84</v>
      </c>
      <c r="M114" s="33">
        <v>0</v>
      </c>
      <c r="N114" s="33">
        <v>-0.04</v>
      </c>
      <c r="O114" s="33">
        <f t="shared" si="32"/>
        <v>127.8</v>
      </c>
      <c r="P114" s="33">
        <f t="shared" si="33"/>
        <v>3472.2</v>
      </c>
      <c r="Q114" s="51" t="s">
        <v>203</v>
      </c>
    </row>
    <row r="115" spans="1:17" s="47" customFormat="1">
      <c r="A115" s="50" t="s">
        <v>160</v>
      </c>
      <c r="B115" s="33" t="s">
        <v>161</v>
      </c>
      <c r="C115" s="49">
        <v>2903.4</v>
      </c>
      <c r="D115" s="33">
        <v>3484.05</v>
      </c>
      <c r="E115" s="33">
        <v>3484.05</v>
      </c>
      <c r="F115" s="33">
        <v>0</v>
      </c>
      <c r="G115" s="33">
        <v>0</v>
      </c>
      <c r="H115" s="33">
        <f t="shared" si="31"/>
        <v>3484.05</v>
      </c>
      <c r="I115" s="33">
        <v>-125.1</v>
      </c>
      <c r="J115" s="33">
        <v>0</v>
      </c>
      <c r="K115" s="33">
        <v>222.6</v>
      </c>
      <c r="L115" s="33">
        <v>97.5</v>
      </c>
      <c r="M115" s="33">
        <v>0</v>
      </c>
      <c r="N115" s="33">
        <v>0.15</v>
      </c>
      <c r="O115" s="33">
        <f t="shared" si="32"/>
        <v>97.65</v>
      </c>
      <c r="P115" s="33">
        <f t="shared" si="33"/>
        <v>3386.4</v>
      </c>
      <c r="Q115" s="51" t="s">
        <v>203</v>
      </c>
    </row>
    <row r="116" spans="1:17" s="47" customFormat="1">
      <c r="A116" s="50" t="s">
        <v>162</v>
      </c>
      <c r="B116" s="33" t="s">
        <v>163</v>
      </c>
      <c r="C116" s="49">
        <v>5420.55</v>
      </c>
      <c r="D116" s="33">
        <v>5420.55</v>
      </c>
      <c r="E116" s="33">
        <v>5420.55</v>
      </c>
      <c r="F116" s="33">
        <v>0</v>
      </c>
      <c r="G116" s="33">
        <v>0</v>
      </c>
      <c r="H116" s="33">
        <f t="shared" si="31"/>
        <v>5420.55</v>
      </c>
      <c r="I116" s="33">
        <v>0</v>
      </c>
      <c r="J116" s="33">
        <v>0</v>
      </c>
      <c r="K116" s="33">
        <v>433.29</v>
      </c>
      <c r="L116" s="33">
        <v>433.29</v>
      </c>
      <c r="M116" s="33">
        <v>0</v>
      </c>
      <c r="N116" s="33">
        <v>-0.14000000000000001</v>
      </c>
      <c r="O116" s="33">
        <f t="shared" si="32"/>
        <v>433.15000000000003</v>
      </c>
      <c r="P116" s="33">
        <f t="shared" si="33"/>
        <v>4987.4000000000005</v>
      </c>
      <c r="Q116" s="51"/>
    </row>
    <row r="117" spans="1:17" s="47" customFormat="1">
      <c r="A117" s="50" t="s">
        <v>164</v>
      </c>
      <c r="B117" s="33" t="s">
        <v>165</v>
      </c>
      <c r="C117" s="49">
        <v>2903.4</v>
      </c>
      <c r="D117" s="33">
        <v>3484.05</v>
      </c>
      <c r="E117" s="33">
        <v>3484.05</v>
      </c>
      <c r="F117" s="33">
        <v>0</v>
      </c>
      <c r="G117" s="33">
        <v>0</v>
      </c>
      <c r="H117" s="33">
        <f t="shared" si="31"/>
        <v>3484.05</v>
      </c>
      <c r="I117" s="33">
        <v>-125.1</v>
      </c>
      <c r="J117" s="33">
        <v>0</v>
      </c>
      <c r="K117" s="33">
        <v>222.6</v>
      </c>
      <c r="L117" s="33">
        <v>97.5</v>
      </c>
      <c r="M117" s="33">
        <v>0</v>
      </c>
      <c r="N117" s="33">
        <v>-0.05</v>
      </c>
      <c r="O117" s="33">
        <f t="shared" si="32"/>
        <v>97.45</v>
      </c>
      <c r="P117" s="33">
        <f t="shared" si="33"/>
        <v>3386.6000000000004</v>
      </c>
      <c r="Q117" s="51" t="s">
        <v>203</v>
      </c>
    </row>
    <row r="118" spans="1:17" s="47" customFormat="1">
      <c r="A118" s="50" t="s">
        <v>166</v>
      </c>
      <c r="B118" s="33" t="s">
        <v>167</v>
      </c>
      <c r="C118" s="49">
        <v>2903.4</v>
      </c>
      <c r="D118" s="33">
        <v>3483.6</v>
      </c>
      <c r="E118" s="33">
        <v>3483.6</v>
      </c>
      <c r="F118" s="33">
        <v>0</v>
      </c>
      <c r="G118" s="33">
        <v>0</v>
      </c>
      <c r="H118" s="33">
        <f t="shared" si="31"/>
        <v>3483.6</v>
      </c>
      <c r="I118" s="33">
        <v>-125.1</v>
      </c>
      <c r="J118" s="33">
        <v>0</v>
      </c>
      <c r="K118" s="33">
        <v>222.55</v>
      </c>
      <c r="L118" s="33">
        <v>97.45</v>
      </c>
      <c r="M118" s="33">
        <v>0</v>
      </c>
      <c r="N118" s="33">
        <v>-0.05</v>
      </c>
      <c r="O118" s="33">
        <f t="shared" si="32"/>
        <v>97.4</v>
      </c>
      <c r="P118" s="33">
        <f t="shared" si="33"/>
        <v>3386.2</v>
      </c>
      <c r="Q118" s="51" t="s">
        <v>203</v>
      </c>
    </row>
    <row r="119" spans="1:17" s="47" customFormat="1">
      <c r="A119" s="50" t="s">
        <v>168</v>
      </c>
      <c r="B119" s="33" t="s">
        <v>169</v>
      </c>
      <c r="C119" s="49">
        <v>2903.4</v>
      </c>
      <c r="D119" s="33">
        <v>3484.05</v>
      </c>
      <c r="E119" s="33">
        <v>3484.05</v>
      </c>
      <c r="F119" s="33">
        <v>0</v>
      </c>
      <c r="G119" s="33">
        <v>0</v>
      </c>
      <c r="H119" s="33">
        <f t="shared" si="31"/>
        <v>3484.05</v>
      </c>
      <c r="I119" s="33">
        <v>-125.1</v>
      </c>
      <c r="J119" s="33">
        <v>0</v>
      </c>
      <c r="K119" s="33">
        <v>222.6</v>
      </c>
      <c r="L119" s="33">
        <v>97.5</v>
      </c>
      <c r="M119" s="33">
        <v>0</v>
      </c>
      <c r="N119" s="33">
        <v>0.15</v>
      </c>
      <c r="O119" s="33">
        <f t="shared" si="32"/>
        <v>97.65</v>
      </c>
      <c r="P119" s="33">
        <f t="shared" si="33"/>
        <v>3386.4</v>
      </c>
      <c r="Q119" s="51" t="s">
        <v>203</v>
      </c>
    </row>
    <row r="120" spans="1:17" s="54" customFormat="1">
      <c r="A120" s="53" t="s">
        <v>19</v>
      </c>
      <c r="C120" s="45" t="s">
        <v>20</v>
      </c>
      <c r="D120" s="54" t="s">
        <v>20</v>
      </c>
      <c r="E120" s="54" t="s">
        <v>20</v>
      </c>
      <c r="F120" s="54" t="s">
        <v>20</v>
      </c>
      <c r="G120" s="54" t="s">
        <v>20</v>
      </c>
      <c r="H120" s="54" t="s">
        <v>20</v>
      </c>
      <c r="I120" s="54" t="s">
        <v>20</v>
      </c>
      <c r="J120" s="54" t="s">
        <v>20</v>
      </c>
      <c r="K120" s="54" t="s">
        <v>20</v>
      </c>
      <c r="L120" s="54" t="s">
        <v>20</v>
      </c>
      <c r="M120" s="54" t="s">
        <v>20</v>
      </c>
      <c r="N120" s="54" t="s">
        <v>20</v>
      </c>
      <c r="O120" s="54" t="s">
        <v>20</v>
      </c>
      <c r="P120" s="54" t="s">
        <v>20</v>
      </c>
      <c r="Q120" s="55"/>
    </row>
    <row r="121" spans="1:17" s="47" customFormat="1">
      <c r="A121" s="56"/>
      <c r="C121" s="46">
        <f>SUM(C111:C120)</f>
        <v>28744.350000000006</v>
      </c>
      <c r="D121" s="60">
        <f>SUM(D111:D120)</f>
        <v>33408.449999999997</v>
      </c>
      <c r="E121" s="60">
        <f t="shared" ref="E121:P121" si="34">SUM(E111:E120)</f>
        <v>32247.099999999995</v>
      </c>
      <c r="F121" s="60">
        <f t="shared" si="34"/>
        <v>1161.3499999999999</v>
      </c>
      <c r="G121" s="60">
        <f t="shared" si="34"/>
        <v>290.33999999999997</v>
      </c>
      <c r="H121" s="60">
        <f t="shared" si="34"/>
        <v>33698.79</v>
      </c>
      <c r="I121" s="60">
        <f t="shared" si="34"/>
        <v>-983.07</v>
      </c>
      <c r="J121" s="60">
        <f t="shared" si="34"/>
        <v>0</v>
      </c>
      <c r="K121" s="60">
        <f t="shared" si="34"/>
        <v>2226.66</v>
      </c>
      <c r="L121" s="60">
        <f t="shared" si="34"/>
        <v>1243.5800000000002</v>
      </c>
      <c r="M121" s="60">
        <f t="shared" si="34"/>
        <v>0</v>
      </c>
      <c r="N121" s="60">
        <f t="shared" si="34"/>
        <v>9.9999999999999534E-3</v>
      </c>
      <c r="O121" s="60">
        <f t="shared" si="34"/>
        <v>1243.5900000000004</v>
      </c>
      <c r="P121" s="60">
        <f t="shared" si="34"/>
        <v>32455.200000000008</v>
      </c>
      <c r="Q121" s="51"/>
    </row>
    <row r="122" spans="1:17" s="47" customFormat="1">
      <c r="A122" s="56"/>
      <c r="Q122" s="51"/>
    </row>
    <row r="123" spans="1:17" s="47" customFormat="1" ht="15">
      <c r="A123" s="57" t="s">
        <v>170</v>
      </c>
      <c r="B123" s="58"/>
      <c r="M123" s="35"/>
      <c r="Q123" s="51"/>
    </row>
    <row r="124" spans="1:17" s="47" customFormat="1">
      <c r="A124" s="50" t="s">
        <v>171</v>
      </c>
      <c r="B124" s="33" t="s">
        <v>172</v>
      </c>
      <c r="C124" s="49">
        <v>3903.45</v>
      </c>
      <c r="D124" s="33">
        <v>3903.45</v>
      </c>
      <c r="E124" s="33">
        <v>3903.45</v>
      </c>
      <c r="F124" s="33">
        <v>0</v>
      </c>
      <c r="G124" s="33">
        <v>0</v>
      </c>
      <c r="H124" s="33">
        <f t="shared" ref="H124:H129" si="35">SUM(E124:G124)</f>
        <v>3903.45</v>
      </c>
      <c r="I124" s="33">
        <v>0</v>
      </c>
      <c r="J124" s="33">
        <v>0</v>
      </c>
      <c r="K124" s="33">
        <v>268.23</v>
      </c>
      <c r="L124" s="33">
        <v>268.23</v>
      </c>
      <c r="M124" s="33">
        <v>0</v>
      </c>
      <c r="N124" s="33">
        <v>0.02</v>
      </c>
      <c r="O124" s="33">
        <f t="shared" ref="O124:O129" si="36">+J124+L124+N124</f>
        <v>268.25</v>
      </c>
      <c r="P124" s="33">
        <v>3635.2</v>
      </c>
      <c r="Q124" s="51"/>
    </row>
    <row r="125" spans="1:17" s="47" customFormat="1">
      <c r="A125" s="50" t="s">
        <v>173</v>
      </c>
      <c r="B125" s="33" t="s">
        <v>174</v>
      </c>
      <c r="C125" s="49">
        <v>3903.45</v>
      </c>
      <c r="D125" s="33">
        <v>3903.45</v>
      </c>
      <c r="E125" s="33">
        <v>3903.45</v>
      </c>
      <c r="F125" s="33">
        <v>0</v>
      </c>
      <c r="G125" s="33">
        <v>0</v>
      </c>
      <c r="H125" s="33">
        <f t="shared" si="35"/>
        <v>3903.45</v>
      </c>
      <c r="I125" s="33">
        <v>0</v>
      </c>
      <c r="J125" s="33">
        <v>0</v>
      </c>
      <c r="K125" s="33">
        <v>268.23</v>
      </c>
      <c r="L125" s="33">
        <v>268.23</v>
      </c>
      <c r="M125" s="33">
        <v>0</v>
      </c>
      <c r="N125" s="33">
        <v>-0.18</v>
      </c>
      <c r="O125" s="33">
        <f t="shared" si="36"/>
        <v>268.05</v>
      </c>
      <c r="P125" s="33">
        <v>3635.4</v>
      </c>
      <c r="Q125" s="51"/>
    </row>
    <row r="126" spans="1:17" s="47" customFormat="1">
      <c r="A126" s="50" t="s">
        <v>175</v>
      </c>
      <c r="B126" s="33" t="s">
        <v>176</v>
      </c>
      <c r="C126" s="49">
        <v>5919.75</v>
      </c>
      <c r="D126" s="33">
        <v>5919.75</v>
      </c>
      <c r="E126" s="33">
        <v>5919.75</v>
      </c>
      <c r="F126" s="33">
        <v>0</v>
      </c>
      <c r="G126" s="33">
        <v>0</v>
      </c>
      <c r="H126" s="33">
        <f t="shared" si="35"/>
        <v>5919.75</v>
      </c>
      <c r="I126" s="33">
        <v>0</v>
      </c>
      <c r="J126" s="33">
        <v>0</v>
      </c>
      <c r="K126" s="33">
        <v>509.57</v>
      </c>
      <c r="L126" s="33">
        <v>509.57</v>
      </c>
      <c r="M126" s="33">
        <v>0</v>
      </c>
      <c r="N126" s="33">
        <v>-0.02</v>
      </c>
      <c r="O126" s="33">
        <f t="shared" si="36"/>
        <v>509.55</v>
      </c>
      <c r="P126" s="33">
        <v>5410.2</v>
      </c>
      <c r="Q126" s="51"/>
    </row>
    <row r="127" spans="1:17" s="47" customFormat="1">
      <c r="A127" s="50" t="s">
        <v>177</v>
      </c>
      <c r="B127" s="33" t="s">
        <v>178</v>
      </c>
      <c r="C127" s="49">
        <v>3903.45</v>
      </c>
      <c r="D127" s="33">
        <v>3903.45</v>
      </c>
      <c r="E127" s="33">
        <v>3903.45</v>
      </c>
      <c r="F127" s="33">
        <v>0</v>
      </c>
      <c r="G127" s="33">
        <v>0</v>
      </c>
      <c r="H127" s="33">
        <f t="shared" si="35"/>
        <v>3903.45</v>
      </c>
      <c r="I127" s="33">
        <v>0</v>
      </c>
      <c r="J127" s="33">
        <v>0</v>
      </c>
      <c r="K127" s="33">
        <v>268.23</v>
      </c>
      <c r="L127" s="33">
        <v>268.23</v>
      </c>
      <c r="M127" s="33">
        <v>0</v>
      </c>
      <c r="N127" s="33">
        <v>0.02</v>
      </c>
      <c r="O127" s="33">
        <f t="shared" si="36"/>
        <v>268.25</v>
      </c>
      <c r="P127" s="33">
        <v>3635.2</v>
      </c>
      <c r="Q127" s="51"/>
    </row>
    <row r="128" spans="1:17" s="47" customFormat="1">
      <c r="A128" s="50" t="s">
        <v>179</v>
      </c>
      <c r="B128" s="33" t="s">
        <v>180</v>
      </c>
      <c r="C128" s="49">
        <v>3903.45</v>
      </c>
      <c r="D128" s="33">
        <v>3903.45</v>
      </c>
      <c r="E128" s="33">
        <v>2602.3000000000002</v>
      </c>
      <c r="F128" s="33">
        <v>1301.1500000000001</v>
      </c>
      <c r="G128" s="33">
        <v>325.29000000000002</v>
      </c>
      <c r="H128" s="33">
        <f t="shared" si="35"/>
        <v>4228.7400000000007</v>
      </c>
      <c r="I128" s="33">
        <v>0</v>
      </c>
      <c r="J128" s="33">
        <v>0</v>
      </c>
      <c r="K128" s="33">
        <v>268.23</v>
      </c>
      <c r="L128" s="33">
        <v>268.23</v>
      </c>
      <c r="M128" s="33">
        <v>0</v>
      </c>
      <c r="N128" s="33">
        <v>-0.09</v>
      </c>
      <c r="O128" s="33">
        <f t="shared" si="36"/>
        <v>268.14000000000004</v>
      </c>
      <c r="P128" s="33">
        <v>3960.6</v>
      </c>
      <c r="Q128" s="51"/>
    </row>
    <row r="129" spans="1:17" s="47" customFormat="1">
      <c r="A129" s="50" t="s">
        <v>181</v>
      </c>
      <c r="B129" s="33" t="s">
        <v>182</v>
      </c>
      <c r="C129" s="49">
        <v>3903.45</v>
      </c>
      <c r="D129" s="33">
        <v>3903.45</v>
      </c>
      <c r="E129" s="33">
        <v>3903.45</v>
      </c>
      <c r="F129" s="33">
        <v>0</v>
      </c>
      <c r="G129" s="33">
        <v>0</v>
      </c>
      <c r="H129" s="33">
        <f t="shared" si="35"/>
        <v>3903.45</v>
      </c>
      <c r="I129" s="33">
        <v>0</v>
      </c>
      <c r="J129" s="33">
        <v>0</v>
      </c>
      <c r="K129" s="33">
        <v>268.23</v>
      </c>
      <c r="L129" s="33">
        <v>268.23</v>
      </c>
      <c r="M129" s="33">
        <v>0</v>
      </c>
      <c r="N129" s="33">
        <v>0.02</v>
      </c>
      <c r="O129" s="33">
        <f t="shared" si="36"/>
        <v>268.25</v>
      </c>
      <c r="P129" s="33">
        <f>+H129-O129</f>
        <v>3635.2</v>
      </c>
      <c r="Q129" s="51"/>
    </row>
    <row r="130" spans="1:17" s="54" customFormat="1">
      <c r="A130" s="53" t="s">
        <v>19</v>
      </c>
      <c r="C130" s="45" t="s">
        <v>20</v>
      </c>
      <c r="D130" s="54" t="s">
        <v>20</v>
      </c>
      <c r="E130" s="54" t="s">
        <v>20</v>
      </c>
      <c r="F130" s="54" t="s">
        <v>20</v>
      </c>
      <c r="G130" s="54" t="s">
        <v>20</v>
      </c>
      <c r="H130" s="54" t="s">
        <v>20</v>
      </c>
      <c r="I130" s="54" t="s">
        <v>20</v>
      </c>
      <c r="J130" s="54" t="s">
        <v>20</v>
      </c>
      <c r="K130" s="54" t="s">
        <v>20</v>
      </c>
      <c r="L130" s="54" t="s">
        <v>20</v>
      </c>
      <c r="M130" s="54" t="s">
        <v>20</v>
      </c>
      <c r="N130" s="54" t="s">
        <v>20</v>
      </c>
      <c r="O130" s="54" t="s">
        <v>20</v>
      </c>
      <c r="P130" s="54" t="s">
        <v>20</v>
      </c>
      <c r="Q130" s="55"/>
    </row>
    <row r="131" spans="1:17" s="47" customFormat="1">
      <c r="A131" s="56"/>
      <c r="C131" s="46">
        <f>SUM(C124:C130)</f>
        <v>25437</v>
      </c>
      <c r="D131" s="46">
        <f>SUM(D124:D130)</f>
        <v>25437</v>
      </c>
      <c r="E131" s="46">
        <f t="shared" ref="E131:P131" si="37">SUM(E124:E130)</f>
        <v>24135.85</v>
      </c>
      <c r="F131" s="46">
        <f t="shared" si="37"/>
        <v>1301.1500000000001</v>
      </c>
      <c r="G131" s="46">
        <f t="shared" si="37"/>
        <v>325.29000000000002</v>
      </c>
      <c r="H131" s="46">
        <f t="shared" si="37"/>
        <v>25762.29</v>
      </c>
      <c r="I131" s="46">
        <f t="shared" si="37"/>
        <v>0</v>
      </c>
      <c r="J131" s="46">
        <f t="shared" si="37"/>
        <v>0</v>
      </c>
      <c r="K131" s="46">
        <f t="shared" si="37"/>
        <v>1850.72</v>
      </c>
      <c r="L131" s="46">
        <f t="shared" si="37"/>
        <v>1850.72</v>
      </c>
      <c r="M131" s="46">
        <f t="shared" si="37"/>
        <v>0</v>
      </c>
      <c r="N131" s="46">
        <f t="shared" si="37"/>
        <v>-0.23</v>
      </c>
      <c r="O131" s="46">
        <f t="shared" si="37"/>
        <v>1850.49</v>
      </c>
      <c r="P131" s="46">
        <f t="shared" si="37"/>
        <v>23911.8</v>
      </c>
      <c r="Q131" s="51"/>
    </row>
    <row r="132" spans="1:17" s="47" customFormat="1">
      <c r="A132" s="56"/>
      <c r="Q132" s="51"/>
    </row>
    <row r="133" spans="1:17" s="47" customFormat="1" ht="15">
      <c r="A133" s="57" t="s">
        <v>183</v>
      </c>
      <c r="B133" s="58"/>
      <c r="M133" s="35"/>
      <c r="Q133" s="51"/>
    </row>
    <row r="134" spans="1:17" s="47" customFormat="1">
      <c r="A134" s="50" t="s">
        <v>184</v>
      </c>
      <c r="B134" s="33" t="s">
        <v>185</v>
      </c>
      <c r="C134" s="49">
        <v>5420.55</v>
      </c>
      <c r="D134" s="33">
        <v>5420.55</v>
      </c>
      <c r="E134" s="33">
        <v>5420.55</v>
      </c>
      <c r="F134" s="33">
        <v>0</v>
      </c>
      <c r="G134" s="33">
        <v>0</v>
      </c>
      <c r="H134" s="33">
        <f t="shared" ref="H134:H136" si="38">SUM(E134:G134)</f>
        <v>5420.55</v>
      </c>
      <c r="I134" s="33">
        <v>0</v>
      </c>
      <c r="J134" s="33">
        <v>0</v>
      </c>
      <c r="K134" s="33">
        <v>433.29</v>
      </c>
      <c r="L134" s="33">
        <v>433.29</v>
      </c>
      <c r="M134" s="33">
        <v>0</v>
      </c>
      <c r="N134" s="33">
        <v>0.06</v>
      </c>
      <c r="O134" s="33">
        <f t="shared" ref="O134:O136" si="39">+J134+L134+N134</f>
        <v>433.35</v>
      </c>
      <c r="P134" s="33">
        <f>+H134-O134</f>
        <v>4987.2</v>
      </c>
      <c r="Q134" s="51"/>
    </row>
    <row r="135" spans="1:17" s="47" customFormat="1">
      <c r="A135" s="50" t="s">
        <v>186</v>
      </c>
      <c r="B135" s="33" t="s">
        <v>187</v>
      </c>
      <c r="C135" s="49">
        <v>3903.45</v>
      </c>
      <c r="D135" s="33">
        <v>3903.45</v>
      </c>
      <c r="E135" s="33">
        <v>3903.45</v>
      </c>
      <c r="F135" s="33">
        <v>0</v>
      </c>
      <c r="G135" s="33">
        <v>0</v>
      </c>
      <c r="H135" s="33">
        <f t="shared" si="38"/>
        <v>3903.45</v>
      </c>
      <c r="I135" s="33">
        <v>0</v>
      </c>
      <c r="J135" s="33">
        <v>0</v>
      </c>
      <c r="K135" s="33">
        <v>268.23</v>
      </c>
      <c r="L135" s="33">
        <v>268.23</v>
      </c>
      <c r="M135" s="33">
        <v>0</v>
      </c>
      <c r="N135" s="33">
        <v>0.02</v>
      </c>
      <c r="O135" s="33">
        <f t="shared" si="39"/>
        <v>268.25</v>
      </c>
      <c r="P135" s="33">
        <f>+H135-O135</f>
        <v>3635.2</v>
      </c>
      <c r="Q135" s="51"/>
    </row>
    <row r="136" spans="1:17" s="47" customFormat="1">
      <c r="A136" s="50" t="s">
        <v>188</v>
      </c>
      <c r="B136" s="33" t="s">
        <v>189</v>
      </c>
      <c r="C136" s="49">
        <v>3903.45</v>
      </c>
      <c r="D136" s="33">
        <v>3903.45</v>
      </c>
      <c r="E136" s="33">
        <v>3903.45</v>
      </c>
      <c r="F136" s="33">
        <v>0</v>
      </c>
      <c r="G136" s="33">
        <v>0</v>
      </c>
      <c r="H136" s="33">
        <f t="shared" si="38"/>
        <v>3903.45</v>
      </c>
      <c r="I136" s="33">
        <v>0</v>
      </c>
      <c r="J136" s="33">
        <v>0</v>
      </c>
      <c r="K136" s="33">
        <v>268.23</v>
      </c>
      <c r="L136" s="33">
        <v>268.23</v>
      </c>
      <c r="M136" s="33">
        <v>0</v>
      </c>
      <c r="N136" s="33">
        <v>0.02</v>
      </c>
      <c r="O136" s="33">
        <f t="shared" si="39"/>
        <v>268.25</v>
      </c>
      <c r="P136" s="33">
        <f>+H136-O136</f>
        <v>3635.2</v>
      </c>
      <c r="Q136" s="51"/>
    </row>
    <row r="137" spans="1:17" s="54" customFormat="1">
      <c r="A137" s="53" t="s">
        <v>19</v>
      </c>
      <c r="C137" s="45" t="s">
        <v>20</v>
      </c>
      <c r="D137" s="54" t="s">
        <v>20</v>
      </c>
      <c r="E137" s="54" t="s">
        <v>20</v>
      </c>
      <c r="F137" s="54" t="s">
        <v>20</v>
      </c>
      <c r="G137" s="54" t="s">
        <v>20</v>
      </c>
      <c r="H137" s="54" t="s">
        <v>20</v>
      </c>
      <c r="I137" s="54" t="s">
        <v>20</v>
      </c>
      <c r="J137" s="54" t="s">
        <v>20</v>
      </c>
      <c r="K137" s="54" t="s">
        <v>20</v>
      </c>
      <c r="L137" s="54" t="s">
        <v>20</v>
      </c>
      <c r="M137" s="54" t="s">
        <v>20</v>
      </c>
      <c r="N137" s="54" t="s">
        <v>20</v>
      </c>
      <c r="O137" s="54" t="s">
        <v>20</v>
      </c>
      <c r="P137" s="54" t="s">
        <v>20</v>
      </c>
      <c r="Q137" s="55"/>
    </row>
    <row r="138" spans="1:17" s="47" customFormat="1">
      <c r="A138" s="56"/>
      <c r="C138" s="46">
        <f>SUM(C134:C137)</f>
        <v>13227.45</v>
      </c>
      <c r="D138" s="46">
        <f>SUM(D134:D137)</f>
        <v>13227.45</v>
      </c>
      <c r="E138" s="46">
        <f t="shared" ref="E138:P138" si="40">SUM(E134:E137)</f>
        <v>13227.45</v>
      </c>
      <c r="F138" s="46">
        <f t="shared" si="40"/>
        <v>0</v>
      </c>
      <c r="G138" s="46">
        <f t="shared" si="40"/>
        <v>0</v>
      </c>
      <c r="H138" s="46">
        <f t="shared" si="40"/>
        <v>13227.45</v>
      </c>
      <c r="I138" s="46">
        <f t="shared" si="40"/>
        <v>0</v>
      </c>
      <c r="J138" s="46">
        <f t="shared" si="40"/>
        <v>0</v>
      </c>
      <c r="K138" s="46">
        <f t="shared" si="40"/>
        <v>969.75</v>
      </c>
      <c r="L138" s="46">
        <f t="shared" si="40"/>
        <v>969.75</v>
      </c>
      <c r="M138" s="46">
        <f t="shared" si="40"/>
        <v>0</v>
      </c>
      <c r="N138" s="46">
        <f t="shared" si="40"/>
        <v>0.1</v>
      </c>
      <c r="O138" s="46">
        <f t="shared" si="40"/>
        <v>969.85</v>
      </c>
      <c r="P138" s="46">
        <f t="shared" si="40"/>
        <v>12257.599999999999</v>
      </c>
      <c r="Q138" s="51"/>
    </row>
    <row r="139" spans="1:17" s="47" customFormat="1">
      <c r="A139" s="56"/>
      <c r="Q139" s="51"/>
    </row>
    <row r="140" spans="1:17" s="47" customFormat="1" ht="15">
      <c r="A140" s="57" t="s">
        <v>190</v>
      </c>
      <c r="B140" s="58"/>
      <c r="M140" s="35"/>
      <c r="Q140" s="51"/>
    </row>
    <row r="141" spans="1:17" s="47" customFormat="1">
      <c r="A141" s="50" t="s">
        <v>191</v>
      </c>
      <c r="B141" s="33" t="s">
        <v>192</v>
      </c>
      <c r="C141" s="49">
        <v>2903.4</v>
      </c>
      <c r="D141" s="33">
        <v>3484.05</v>
      </c>
      <c r="E141" s="33">
        <v>3484.05</v>
      </c>
      <c r="F141" s="33">
        <v>0</v>
      </c>
      <c r="G141" s="33">
        <v>0</v>
      </c>
      <c r="H141" s="33">
        <f t="shared" ref="H141:H143" si="41">SUM(E141:G141)</f>
        <v>3484.05</v>
      </c>
      <c r="I141" s="33">
        <v>-125.1</v>
      </c>
      <c r="J141" s="33">
        <v>0</v>
      </c>
      <c r="K141" s="33">
        <v>222.6</v>
      </c>
      <c r="L141" s="33">
        <v>97.5</v>
      </c>
      <c r="M141" s="33">
        <v>0</v>
      </c>
      <c r="N141" s="33">
        <v>-0.05</v>
      </c>
      <c r="O141" s="33">
        <f t="shared" ref="O141:O142" si="42">+J141+L141+N141</f>
        <v>97.45</v>
      </c>
      <c r="P141" s="33">
        <f>+H141-O141</f>
        <v>3386.6000000000004</v>
      </c>
      <c r="Q141" s="51" t="s">
        <v>203</v>
      </c>
    </row>
    <row r="142" spans="1:17" s="47" customFormat="1">
      <c r="A142" s="50" t="s">
        <v>193</v>
      </c>
      <c r="B142" s="33" t="s">
        <v>194</v>
      </c>
      <c r="C142" s="49">
        <v>5420.55</v>
      </c>
      <c r="D142" s="33">
        <v>5420.55</v>
      </c>
      <c r="E142" s="33">
        <v>5420.55</v>
      </c>
      <c r="F142" s="33">
        <v>0</v>
      </c>
      <c r="G142" s="33">
        <v>0</v>
      </c>
      <c r="H142" s="33">
        <f t="shared" si="41"/>
        <v>5420.55</v>
      </c>
      <c r="I142" s="33">
        <v>0</v>
      </c>
      <c r="J142" s="33">
        <v>0</v>
      </c>
      <c r="K142" s="33">
        <v>433.29</v>
      </c>
      <c r="L142" s="33">
        <v>433.29</v>
      </c>
      <c r="M142" s="33">
        <v>0</v>
      </c>
      <c r="N142" s="33">
        <v>-0.14000000000000001</v>
      </c>
      <c r="O142" s="33">
        <f t="shared" si="42"/>
        <v>433.15000000000003</v>
      </c>
      <c r="P142" s="33">
        <f>+H142-O142</f>
        <v>4987.4000000000005</v>
      </c>
      <c r="Q142" s="51"/>
    </row>
    <row r="143" spans="1:17" s="47" customFormat="1">
      <c r="A143" s="50" t="s">
        <v>195</v>
      </c>
      <c r="B143" s="33" t="s">
        <v>196</v>
      </c>
      <c r="C143" s="49">
        <v>2903.4</v>
      </c>
      <c r="D143" s="33">
        <v>3111.6</v>
      </c>
      <c r="E143" s="33">
        <v>3111.6</v>
      </c>
      <c r="F143" s="33">
        <v>0</v>
      </c>
      <c r="G143" s="33">
        <v>0</v>
      </c>
      <c r="H143" s="33">
        <f t="shared" si="41"/>
        <v>3111.6</v>
      </c>
      <c r="I143" s="33">
        <v>-125.1</v>
      </c>
      <c r="J143" s="33">
        <v>0</v>
      </c>
      <c r="K143" s="33">
        <v>182.65</v>
      </c>
      <c r="L143" s="33">
        <v>57.55</v>
      </c>
      <c r="M143" s="33">
        <v>1000</v>
      </c>
      <c r="N143" s="33">
        <v>0.05</v>
      </c>
      <c r="O143" s="33">
        <f>+J143+L143+N143+M143</f>
        <v>1057.5999999999999</v>
      </c>
      <c r="P143" s="33">
        <f>+H143-O143</f>
        <v>2054</v>
      </c>
      <c r="Q143" s="51" t="s">
        <v>203</v>
      </c>
    </row>
    <row r="144" spans="1:17" s="54" customFormat="1">
      <c r="A144" s="53" t="s">
        <v>19</v>
      </c>
      <c r="C144" s="45" t="s">
        <v>20</v>
      </c>
      <c r="D144" s="54" t="s">
        <v>20</v>
      </c>
      <c r="E144" s="54" t="s">
        <v>20</v>
      </c>
      <c r="F144" s="54" t="s">
        <v>20</v>
      </c>
      <c r="G144" s="54" t="s">
        <v>20</v>
      </c>
      <c r="H144" s="54" t="s">
        <v>20</v>
      </c>
      <c r="I144" s="54" t="s">
        <v>20</v>
      </c>
      <c r="J144" s="54" t="s">
        <v>20</v>
      </c>
      <c r="K144" s="54" t="s">
        <v>20</v>
      </c>
      <c r="L144" s="54" t="s">
        <v>20</v>
      </c>
      <c r="M144" s="54" t="s">
        <v>20</v>
      </c>
      <c r="N144" s="54" t="s">
        <v>20</v>
      </c>
      <c r="O144" s="54" t="s">
        <v>20</v>
      </c>
      <c r="P144" s="54" t="s">
        <v>20</v>
      </c>
      <c r="Q144" s="55"/>
    </row>
    <row r="145" spans="1:17" s="47" customFormat="1">
      <c r="A145" s="56"/>
      <c r="C145" s="46">
        <f>SUM(C141:C144)</f>
        <v>11227.35</v>
      </c>
      <c r="D145" s="46">
        <f>SUM(D141:D144)</f>
        <v>12016.2</v>
      </c>
      <c r="E145" s="46">
        <f t="shared" ref="E145:P145" si="43">SUM(E141:E144)</f>
        <v>12016.2</v>
      </c>
      <c r="F145" s="46">
        <f t="shared" si="43"/>
        <v>0</v>
      </c>
      <c r="G145" s="46">
        <f t="shared" si="43"/>
        <v>0</v>
      </c>
      <c r="H145" s="46">
        <f t="shared" si="43"/>
        <v>12016.2</v>
      </c>
      <c r="I145" s="46">
        <f t="shared" si="43"/>
        <v>-250.2</v>
      </c>
      <c r="J145" s="46">
        <f t="shared" si="43"/>
        <v>0</v>
      </c>
      <c r="K145" s="46">
        <f t="shared" si="43"/>
        <v>838.54</v>
      </c>
      <c r="L145" s="46">
        <f t="shared" si="43"/>
        <v>588.33999999999992</v>
      </c>
      <c r="M145" s="46">
        <f t="shared" si="43"/>
        <v>1000</v>
      </c>
      <c r="N145" s="46">
        <f t="shared" si="43"/>
        <v>-0.14000000000000001</v>
      </c>
      <c r="O145" s="46">
        <f t="shared" si="43"/>
        <v>1588.1999999999998</v>
      </c>
      <c r="P145" s="46">
        <f t="shared" si="43"/>
        <v>10428</v>
      </c>
      <c r="Q145" s="51"/>
    </row>
    <row r="146" spans="1:17" s="47" customFormat="1">
      <c r="A146" s="56"/>
      <c r="Q146" s="51"/>
    </row>
    <row r="147" spans="1:17" s="47" customFormat="1" ht="15">
      <c r="A147" s="57" t="s">
        <v>197</v>
      </c>
      <c r="B147" s="58"/>
      <c r="M147" s="35"/>
      <c r="Q147" s="51"/>
    </row>
    <row r="148" spans="1:17" s="47" customFormat="1">
      <c r="A148" s="50" t="s">
        <v>198</v>
      </c>
      <c r="B148" s="33" t="s">
        <v>199</v>
      </c>
      <c r="C148" s="49">
        <v>5420.55</v>
      </c>
      <c r="D148" s="33">
        <v>5420.55</v>
      </c>
      <c r="E148" s="33">
        <v>5420.55</v>
      </c>
      <c r="F148" s="33">
        <v>0</v>
      </c>
      <c r="G148" s="33">
        <v>0</v>
      </c>
      <c r="H148" s="33">
        <f>SUM(E148:G148)</f>
        <v>5420.55</v>
      </c>
      <c r="I148" s="33">
        <v>0</v>
      </c>
      <c r="J148" s="33">
        <v>0</v>
      </c>
      <c r="K148" s="33">
        <v>433.29</v>
      </c>
      <c r="L148" s="33">
        <v>433.29</v>
      </c>
      <c r="M148" s="33">
        <v>0</v>
      </c>
      <c r="N148" s="33">
        <v>-0.14000000000000001</v>
      </c>
      <c r="O148" s="33">
        <f>+J148+L148+N148</f>
        <v>433.15000000000003</v>
      </c>
      <c r="P148" s="33">
        <f>+H148-O148</f>
        <v>4987.4000000000005</v>
      </c>
      <c r="Q148" s="51"/>
    </row>
    <row r="149" spans="1:17" s="54" customFormat="1">
      <c r="A149" s="53" t="s">
        <v>19</v>
      </c>
      <c r="C149" s="45" t="s">
        <v>20</v>
      </c>
      <c r="D149" s="54" t="s">
        <v>20</v>
      </c>
      <c r="E149" s="54" t="s">
        <v>20</v>
      </c>
      <c r="F149" s="54" t="s">
        <v>20</v>
      </c>
      <c r="G149" s="54" t="s">
        <v>20</v>
      </c>
      <c r="H149" s="54" t="s">
        <v>20</v>
      </c>
      <c r="I149" s="54" t="s">
        <v>20</v>
      </c>
      <c r="J149" s="54" t="s">
        <v>20</v>
      </c>
      <c r="K149" s="54" t="s">
        <v>20</v>
      </c>
      <c r="L149" s="54" t="s">
        <v>20</v>
      </c>
      <c r="M149" s="54" t="s">
        <v>20</v>
      </c>
      <c r="N149" s="54" t="s">
        <v>20</v>
      </c>
      <c r="O149" s="54" t="s">
        <v>20</v>
      </c>
      <c r="P149" s="54" t="s">
        <v>20</v>
      </c>
      <c r="Q149" s="55"/>
    </row>
    <row r="150" spans="1:17" s="47" customFormat="1">
      <c r="A150" s="56"/>
      <c r="C150" s="46">
        <f>SUM(C148:C149)</f>
        <v>5420.55</v>
      </c>
      <c r="D150" s="46">
        <f>SUM(D148:D149)</f>
        <v>5420.55</v>
      </c>
      <c r="E150" s="46">
        <f t="shared" ref="E150:P150" si="44">SUM(E148:E149)</f>
        <v>5420.55</v>
      </c>
      <c r="F150" s="46">
        <f t="shared" si="44"/>
        <v>0</v>
      </c>
      <c r="G150" s="46">
        <f t="shared" si="44"/>
        <v>0</v>
      </c>
      <c r="H150" s="46">
        <f t="shared" si="44"/>
        <v>5420.55</v>
      </c>
      <c r="I150" s="46">
        <f t="shared" si="44"/>
        <v>0</v>
      </c>
      <c r="J150" s="46">
        <f t="shared" si="44"/>
        <v>0</v>
      </c>
      <c r="K150" s="46">
        <f t="shared" si="44"/>
        <v>433.29</v>
      </c>
      <c r="L150" s="46">
        <f t="shared" si="44"/>
        <v>433.29</v>
      </c>
      <c r="M150" s="46">
        <f t="shared" si="44"/>
        <v>0</v>
      </c>
      <c r="N150" s="46">
        <f t="shared" si="44"/>
        <v>-0.14000000000000001</v>
      </c>
      <c r="O150" s="46">
        <f t="shared" si="44"/>
        <v>433.15000000000003</v>
      </c>
      <c r="P150" s="46">
        <f t="shared" si="44"/>
        <v>4987.4000000000005</v>
      </c>
      <c r="Q150" s="51"/>
    </row>
    <row r="151" spans="1:17" s="47" customFormat="1">
      <c r="A151" s="56"/>
      <c r="M151" s="54"/>
      <c r="Q151" s="51"/>
    </row>
    <row r="152" spans="1:17">
      <c r="C152" s="47"/>
    </row>
    <row r="153" spans="1:17">
      <c r="C153" s="47"/>
    </row>
    <row r="154" spans="1:17">
      <c r="C154" s="47"/>
    </row>
    <row r="155" spans="1:17">
      <c r="C155" s="47"/>
    </row>
    <row r="156" spans="1:17">
      <c r="C156" s="47"/>
    </row>
    <row r="157" spans="1:17">
      <c r="C157" s="47"/>
    </row>
    <row r="158" spans="1:17">
      <c r="C158" s="47"/>
    </row>
    <row r="159" spans="1:17">
      <c r="C159" s="47"/>
    </row>
  </sheetData>
  <mergeCells count="1">
    <mergeCell ref="B4:P4"/>
  </mergeCells>
  <conditionalFormatting sqref="F3:P3 Q1:XFD1048576 D5:P1048576 C19:C21 A102:B1048576 C4:C17 A1:A101 B1:C2 B4:B101 C23:C35 C37:C39 C41:C46 C48:C57 C59:C64 C66:C73 C75:C80 C82:C85 C87:C93 C95:C108 C111:C121 C124:C131 C134:C138 C148:C1048576 C141:C14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01-15 ENERO</vt:lpstr>
      <vt:lpstr>Hoja2</vt:lpstr>
      <vt:lpstr>Hoja1</vt:lpstr>
      <vt:lpstr>'01-15 ENERO'!Área_de_impresión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2023-01-13T18:09:59Z</cp:lastPrinted>
  <dcterms:created xsi:type="dcterms:W3CDTF">2023-01-13T03:05:30Z</dcterms:created>
  <dcterms:modified xsi:type="dcterms:W3CDTF">2023-01-26T21:03:17Z</dcterms:modified>
</cp:coreProperties>
</file>