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6 al 30 Abril 16" sheetId="4" r:id="rId2"/>
  </sheets>
  <definedNames>
    <definedName name="SUBSIDIO" localSheetId="1">'NOMINA DEL 16 al 30 Abril 16'!$Q$124:$T$137</definedName>
    <definedName name="TARIFA" localSheetId="1">'NOMINA DEL 16 al 30 Abril 16'!$Q$108:$T$115</definedName>
  </definedNames>
  <calcPr calcId="125725"/>
</workbook>
</file>

<file path=xl/calcChain.xml><?xml version="1.0" encoding="utf-8"?>
<calcChain xmlns="http://schemas.openxmlformats.org/spreadsheetml/2006/main">
  <c r="G7" i="4"/>
  <c r="G59"/>
  <c r="G54"/>
  <c r="G81" l="1"/>
  <c r="J95" l="1"/>
  <c r="K95"/>
  <c r="G44"/>
  <c r="G89"/>
  <c r="G62" l="1"/>
  <c r="G20"/>
  <c r="G30"/>
  <c r="G6" l="1"/>
  <c r="G92" l="1"/>
  <c r="G67"/>
  <c r="G65"/>
  <c r="G58"/>
  <c r="G28" l="1"/>
  <c r="G27"/>
  <c r="G26"/>
  <c r="G21"/>
  <c r="G9"/>
  <c r="G93"/>
  <c r="G49"/>
  <c r="G47"/>
  <c r="G23"/>
  <c r="G5" l="1"/>
  <c r="G40"/>
  <c r="G46"/>
  <c r="G78"/>
  <c r="G74"/>
  <c r="G75"/>
  <c r="G69"/>
  <c r="Q111"/>
  <c r="Q109"/>
  <c r="Q110"/>
  <c r="Q130"/>
  <c r="Q126"/>
  <c r="Q125"/>
  <c r="G31"/>
  <c r="Q128"/>
  <c r="Q127"/>
  <c r="Q129"/>
  <c r="G68"/>
  <c r="Q113"/>
  <c r="Q112"/>
  <c r="Q134"/>
  <c r="G66"/>
  <c r="Q132"/>
  <c r="Q131"/>
  <c r="G52"/>
  <c r="G39"/>
  <c r="G19"/>
  <c r="Q133"/>
  <c r="G94"/>
  <c r="G91"/>
  <c r="G76"/>
  <c r="G71"/>
  <c r="G33"/>
  <c r="G45"/>
  <c r="G51"/>
  <c r="G53"/>
  <c r="G70"/>
  <c r="G50"/>
  <c r="G80"/>
  <c r="G84"/>
  <c r="G85"/>
  <c r="G86"/>
  <c r="G88"/>
  <c r="G11"/>
  <c r="G13"/>
  <c r="G29"/>
  <c r="G60"/>
  <c r="G79"/>
  <c r="G83"/>
  <c r="G4"/>
  <c r="G77"/>
  <c r="G82"/>
  <c r="G24"/>
  <c r="G43"/>
  <c r="G57"/>
  <c r="G90"/>
  <c r="G18"/>
  <c r="G22"/>
  <c r="G32"/>
  <c r="G37"/>
  <c r="G87"/>
  <c r="G12"/>
  <c r="G8"/>
  <c r="G10"/>
  <c r="G15"/>
  <c r="G16"/>
  <c r="G25"/>
  <c r="G55"/>
  <c r="G56"/>
  <c r="G17"/>
  <c r="Q114"/>
  <c r="Q115"/>
  <c r="G38"/>
  <c r="G34"/>
  <c r="G35"/>
  <c r="G36"/>
  <c r="G41"/>
  <c r="G42"/>
  <c r="G48"/>
  <c r="G63"/>
  <c r="G61"/>
  <c r="G64"/>
  <c r="G14"/>
  <c r="G72"/>
  <c r="G73"/>
  <c r="S108"/>
  <c r="F30" i="3"/>
  <c r="F29"/>
  <c r="F28"/>
  <c r="F27"/>
  <c r="F26"/>
  <c r="F25"/>
  <c r="F24"/>
  <c r="F23"/>
  <c r="F22"/>
  <c r="I7" i="4" l="1"/>
  <c r="H7"/>
  <c r="H59"/>
  <c r="H54"/>
  <c r="I54"/>
  <c r="I59"/>
  <c r="I89"/>
  <c r="H89"/>
  <c r="H44"/>
  <c r="I44"/>
  <c r="H81"/>
  <c r="I81"/>
  <c r="H47"/>
  <c r="I47"/>
  <c r="H62"/>
  <c r="I30"/>
  <c r="H20"/>
  <c r="I20"/>
  <c r="I62"/>
  <c r="L62" s="1"/>
  <c r="N62" s="1"/>
  <c r="O62" s="1"/>
  <c r="H30"/>
  <c r="L30" s="1"/>
  <c r="N30" s="1"/>
  <c r="O30" s="1"/>
  <c r="H83"/>
  <c r="H29"/>
  <c r="H86"/>
  <c r="I80"/>
  <c r="H6"/>
  <c r="I10"/>
  <c r="I37"/>
  <c r="H18"/>
  <c r="I79"/>
  <c r="H25"/>
  <c r="I8"/>
  <c r="I90"/>
  <c r="H66"/>
  <c r="I61"/>
  <c r="I42"/>
  <c r="I34"/>
  <c r="H4"/>
  <c r="I88"/>
  <c r="I71"/>
  <c r="H72"/>
  <c r="H41"/>
  <c r="H15"/>
  <c r="I87"/>
  <c r="H22"/>
  <c r="I57"/>
  <c r="I83"/>
  <c r="H60"/>
  <c r="I76"/>
  <c r="I52"/>
  <c r="H63"/>
  <c r="H36"/>
  <c r="H55"/>
  <c r="H10"/>
  <c r="H11"/>
  <c r="I70"/>
  <c r="H19"/>
  <c r="I29"/>
  <c r="H35"/>
  <c r="I25"/>
  <c r="H12"/>
  <c r="H37"/>
  <c r="I22"/>
  <c r="H52"/>
  <c r="I14"/>
  <c r="H76"/>
  <c r="H39"/>
  <c r="I73"/>
  <c r="I64"/>
  <c r="I48"/>
  <c r="I35"/>
  <c r="H38"/>
  <c r="H56"/>
  <c r="I16"/>
  <c r="H87"/>
  <c r="I32"/>
  <c r="I18"/>
  <c r="I13"/>
  <c r="I50"/>
  <c r="H51"/>
  <c r="I91"/>
  <c r="H94"/>
  <c r="H69"/>
  <c r="I46"/>
  <c r="H58"/>
  <c r="I58"/>
  <c r="I67"/>
  <c r="H65"/>
  <c r="H92"/>
  <c r="I65"/>
  <c r="I92"/>
  <c r="H67"/>
  <c r="H28"/>
  <c r="H26"/>
  <c r="H9"/>
  <c r="I28"/>
  <c r="I26"/>
  <c r="I9"/>
  <c r="H27"/>
  <c r="H21"/>
  <c r="H93"/>
  <c r="I27"/>
  <c r="I21"/>
  <c r="I93"/>
  <c r="H14"/>
  <c r="H17"/>
  <c r="I94"/>
  <c r="I19"/>
  <c r="H5"/>
  <c r="I31"/>
  <c r="I40"/>
  <c r="I36"/>
  <c r="I55"/>
  <c r="H71"/>
  <c r="I17"/>
  <c r="H91"/>
  <c r="H64"/>
  <c r="I63"/>
  <c r="H48"/>
  <c r="I72"/>
  <c r="I41"/>
  <c r="I38"/>
  <c r="I56"/>
  <c r="I15"/>
  <c r="I12"/>
  <c r="H77"/>
  <c r="I4"/>
  <c r="I60"/>
  <c r="I11"/>
  <c r="I6"/>
  <c r="I39"/>
  <c r="I66"/>
  <c r="H68"/>
  <c r="H45"/>
  <c r="I51"/>
  <c r="H85"/>
  <c r="I86"/>
  <c r="H43"/>
  <c r="I5"/>
  <c r="H31"/>
  <c r="H33"/>
  <c r="I45"/>
  <c r="H53"/>
  <c r="I69"/>
  <c r="H75"/>
  <c r="H84"/>
  <c r="I85"/>
  <c r="H74"/>
  <c r="H24"/>
  <c r="I43"/>
  <c r="H46"/>
  <c r="H73"/>
  <c r="H61"/>
  <c r="H42"/>
  <c r="H34"/>
  <c r="H16"/>
  <c r="H8"/>
  <c r="H32"/>
  <c r="H90"/>
  <c r="H57"/>
  <c r="H79"/>
  <c r="H13"/>
  <c r="I68"/>
  <c r="I33"/>
  <c r="I53"/>
  <c r="H70"/>
  <c r="H50"/>
  <c r="I75"/>
  <c r="I84"/>
  <c r="H88"/>
  <c r="I74"/>
  <c r="I24"/>
  <c r="H78"/>
  <c r="H40"/>
  <c r="I49"/>
  <c r="H23"/>
  <c r="I23"/>
  <c r="H49"/>
  <c r="H80"/>
  <c r="I77"/>
  <c r="I78"/>
  <c r="L7" l="1"/>
  <c r="N7" s="1"/>
  <c r="O7" s="1"/>
  <c r="L59"/>
  <c r="N59" s="1"/>
  <c r="O59" s="1"/>
  <c r="L54"/>
  <c r="L58"/>
  <c r="N58" s="1"/>
  <c r="O58" s="1"/>
  <c r="L76"/>
  <c r="N76" s="1"/>
  <c r="O76" s="1"/>
  <c r="L89"/>
  <c r="N89" s="1"/>
  <c r="O89" s="1"/>
  <c r="L44"/>
  <c r="N44" s="1"/>
  <c r="O44" s="1"/>
  <c r="L81"/>
  <c r="L47"/>
  <c r="N47" s="1"/>
  <c r="O47" s="1"/>
  <c r="L41"/>
  <c r="L20"/>
  <c r="N20" s="1"/>
  <c r="O20" s="1"/>
  <c r="L25"/>
  <c r="N25" s="1"/>
  <c r="O25" s="1"/>
  <c r="L42"/>
  <c r="N42" s="1"/>
  <c r="L66"/>
  <c r="N66" s="1"/>
  <c r="O66" s="1"/>
  <c r="L79"/>
  <c r="N79" s="1"/>
  <c r="O79" s="1"/>
  <c r="L36"/>
  <c r="N36" s="1"/>
  <c r="O36" s="1"/>
  <c r="L13"/>
  <c r="N13" s="1"/>
  <c r="O13" s="1"/>
  <c r="L63"/>
  <c r="N63" s="1"/>
  <c r="O63" s="1"/>
  <c r="L34"/>
  <c r="N34" s="1"/>
  <c r="O34" s="1"/>
  <c r="L61"/>
  <c r="N61" s="1"/>
  <c r="O61" s="1"/>
  <c r="L33"/>
  <c r="L5"/>
  <c r="N5" s="1"/>
  <c r="O5" s="1"/>
  <c r="L10"/>
  <c r="N10" s="1"/>
  <c r="O10" s="1"/>
  <c r="L72"/>
  <c r="N72" s="1"/>
  <c r="O72" s="1"/>
  <c r="L55"/>
  <c r="N55" s="1"/>
  <c r="O55" s="1"/>
  <c r="L70"/>
  <c r="N70" s="1"/>
  <c r="O70" s="1"/>
  <c r="L48"/>
  <c r="N48" s="1"/>
  <c r="O48" s="1"/>
  <c r="L83"/>
  <c r="N83" s="1"/>
  <c r="O83" s="1"/>
  <c r="L86"/>
  <c r="N86" s="1"/>
  <c r="O86" s="1"/>
  <c r="L29"/>
  <c r="N29" s="1"/>
  <c r="O29" s="1"/>
  <c r="L56"/>
  <c r="L22"/>
  <c r="N22" s="1"/>
  <c r="O22" s="1"/>
  <c r="L6"/>
  <c r="L88"/>
  <c r="L64"/>
  <c r="N64" s="1"/>
  <c r="O64" s="1"/>
  <c r="L35"/>
  <c r="N35" s="1"/>
  <c r="O35" s="1"/>
  <c r="L80"/>
  <c r="N80" s="1"/>
  <c r="O80" s="1"/>
  <c r="L11"/>
  <c r="L52"/>
  <c r="L18"/>
  <c r="L12"/>
  <c r="N12" s="1"/>
  <c r="O12" s="1"/>
  <c r="L94"/>
  <c r="N94" s="1"/>
  <c r="O94" s="1"/>
  <c r="L19"/>
  <c r="L8"/>
  <c r="N8" s="1"/>
  <c r="O8" s="1"/>
  <c r="L39"/>
  <c r="N39" s="1"/>
  <c r="O39" s="1"/>
  <c r="L4"/>
  <c r="L71"/>
  <c r="L51"/>
  <c r="N51" s="1"/>
  <c r="O51" s="1"/>
  <c r="L15"/>
  <c r="N15" s="1"/>
  <c r="O15" s="1"/>
  <c r="L37"/>
  <c r="N37" s="1"/>
  <c r="O37" s="1"/>
  <c r="L84"/>
  <c r="L50"/>
  <c r="L43"/>
  <c r="N43" s="1"/>
  <c r="O43" s="1"/>
  <c r="L87"/>
  <c r="N87" s="1"/>
  <c r="O87" s="1"/>
  <c r="L57"/>
  <c r="L16"/>
  <c r="N16" s="1"/>
  <c r="O16" s="1"/>
  <c r="L69"/>
  <c r="N69" s="1"/>
  <c r="O69" s="1"/>
  <c r="L17"/>
  <c r="N17" s="1"/>
  <c r="O17" s="1"/>
  <c r="L74"/>
  <c r="N74" s="1"/>
  <c r="O74" s="1"/>
  <c r="L40"/>
  <c r="L73"/>
  <c r="N73" s="1"/>
  <c r="O73" s="1"/>
  <c r="L90"/>
  <c r="L46"/>
  <c r="L91"/>
  <c r="N91" s="1"/>
  <c r="O91" s="1"/>
  <c r="L32"/>
  <c r="L60"/>
  <c r="N60" s="1"/>
  <c r="O60" s="1"/>
  <c r="L38"/>
  <c r="N38" s="1"/>
  <c r="O38" s="1"/>
  <c r="L53"/>
  <c r="N53" s="1"/>
  <c r="O53" s="1"/>
  <c r="L85"/>
  <c r="N85" s="1"/>
  <c r="O85" s="1"/>
  <c r="L14"/>
  <c r="N14" s="1"/>
  <c r="O14" s="1"/>
  <c r="L93"/>
  <c r="N93" s="1"/>
  <c r="O93" s="1"/>
  <c r="L28"/>
  <c r="N28" s="1"/>
  <c r="O28" s="1"/>
  <c r="L77"/>
  <c r="L68"/>
  <c r="L21"/>
  <c r="N21" s="1"/>
  <c r="O21" s="1"/>
  <c r="L67"/>
  <c r="N67" s="1"/>
  <c r="O67" s="1"/>
  <c r="L65"/>
  <c r="L92"/>
  <c r="N92" s="1"/>
  <c r="O92" s="1"/>
  <c r="L26"/>
  <c r="N26" s="1"/>
  <c r="O26" s="1"/>
  <c r="L27"/>
  <c r="N27" s="1"/>
  <c r="O27" s="1"/>
  <c r="L9"/>
  <c r="N9" s="1"/>
  <c r="O9" s="1"/>
  <c r="L45"/>
  <c r="L24"/>
  <c r="L82"/>
  <c r="L75"/>
  <c r="L23"/>
  <c r="N23" s="1"/>
  <c r="O23" s="1"/>
  <c r="L31"/>
  <c r="L49"/>
  <c r="N49" s="1"/>
  <c r="O49" s="1"/>
  <c r="L78"/>
  <c r="N54" l="1"/>
  <c r="N50"/>
  <c r="O50" s="1"/>
  <c r="N33"/>
  <c r="O33" s="1"/>
  <c r="N41"/>
  <c r="O41" s="1"/>
  <c r="N81"/>
  <c r="O42"/>
  <c r="N4"/>
  <c r="N6"/>
  <c r="N56"/>
  <c r="O56" s="1"/>
  <c r="N88"/>
  <c r="O88" s="1"/>
  <c r="N11"/>
  <c r="N52"/>
  <c r="O52" s="1"/>
  <c r="N18"/>
  <c r="N71"/>
  <c r="O71" s="1"/>
  <c r="N19"/>
  <c r="N84"/>
  <c r="O84" s="1"/>
  <c r="N90"/>
  <c r="O90" s="1"/>
  <c r="N40"/>
  <c r="O40" s="1"/>
  <c r="N32"/>
  <c r="N57"/>
  <c r="O57" s="1"/>
  <c r="N46"/>
  <c r="O46" s="1"/>
  <c r="N77"/>
  <c r="O77" s="1"/>
  <c r="N68"/>
  <c r="O68" s="1"/>
  <c r="N24"/>
  <c r="N45"/>
  <c r="O45" s="1"/>
  <c r="N65"/>
  <c r="O65" s="1"/>
  <c r="N75"/>
  <c r="N82"/>
  <c r="O82" s="1"/>
  <c r="N31"/>
  <c r="O31" s="1"/>
  <c r="N78"/>
  <c r="O54" l="1"/>
  <c r="O11"/>
  <c r="O19"/>
  <c r="O18"/>
  <c r="O81"/>
  <c r="O32"/>
  <c r="O75"/>
  <c r="O4"/>
  <c r="O6"/>
  <c r="O24"/>
  <c r="O78"/>
  <c r="O95" l="1"/>
</calcChain>
</file>

<file path=xl/sharedStrings.xml><?xml version="1.0" encoding="utf-8"?>
<sst xmlns="http://schemas.openxmlformats.org/spreadsheetml/2006/main" count="266" uniqueCount="212">
  <si>
    <t>DESC</t>
  </si>
  <si>
    <t>AGUIRRE CASTELLANOS CARMEN DEL ROCIO</t>
  </si>
  <si>
    <t>ASISTENTE DE DIRECCION</t>
  </si>
  <si>
    <t>AUX. ASISTENCIA ALIMENTARIA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</si>
  <si>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</si>
  <si>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</si>
  <si>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</si>
  <si>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</si>
  <si>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</si>
  <si>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</si>
  <si>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</si>
  <si>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</si>
  <si>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</si>
  <si>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</si>
  <si>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</si>
  <si>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</si>
  <si>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</si>
  <si>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</si>
  <si>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</si>
  <si>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</si>
  <si>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</si>
  <si>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</si>
  <si>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</si>
  <si>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</si>
  <si>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</si>
  <si>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</si>
  <si>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</si>
  <si>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</si>
  <si>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</si>
  <si>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</si>
  <si>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</si>
  <si>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</si>
  <si>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</si>
  <si>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</si>
  <si>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</si>
  <si>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</si>
  <si>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</si>
  <si>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</si>
  <si>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</si>
  <si>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</si>
  <si>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</si>
  <si>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</si>
  <si>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</si>
  <si>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</si>
  <si>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</si>
  <si>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</si>
  <si>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</si>
  <si>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</si>
  <si>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</si>
  <si>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</si>
  <si>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</si>
  <si>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</si>
  <si>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</si>
  <si>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</si>
  <si>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</si>
  <si>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</si>
  <si>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</si>
  <si>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</si>
  <si>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</si>
  <si>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</si>
  <si>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COORDINADOR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</si>
  <si>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</si>
  <si>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</si>
  <si>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</si>
  <si>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</si>
  <si>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</si>
  <si>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</si>
  <si>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</si>
  <si>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</si>
  <si>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</si>
  <si>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</si>
  <si>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</si>
  <si>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</si>
  <si>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</si>
  <si>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</si>
  <si>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</si>
  <si>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</si>
  <si>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</si>
  <si>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</si>
  <si>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OLVEDA GONZALEZ HUGO MAURICIO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</si>
  <si>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</si>
  <si>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</si>
  <si>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</si>
  <si>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</si>
  <si>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</si>
  <si>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</si>
  <si>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</si>
  <si>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</si>
  <si>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</si>
  <si>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</si>
  <si>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</si>
  <si>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</si>
  <si>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</si>
  <si>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</si>
  <si>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</si>
  <si>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</si>
  <si>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</si>
  <si>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</si>
  <si>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</si>
  <si>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</si>
  <si>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</si>
  <si>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</si>
  <si>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</si>
  <si>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</si>
  <si>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</si>
  <si>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</si>
  <si>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</si>
  <si>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</si>
  <si>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</si>
  <si>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</si>
  <si>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</si>
  <si>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</si>
  <si>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</si>
  <si>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</si>
  <si>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</si>
  <si>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</si>
  <si>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</si>
  <si>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</si>
  <si>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</si>
  <si>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</si>
  <si>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</si>
  <si>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</si>
  <si>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</si>
  <si>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</si>
  <si>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</si>
  <si>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</si>
  <si>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</si>
  <si>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</si>
  <si>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</si>
  <si>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</si>
  <si>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</si>
  <si>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TERCERO PREESCOLAR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</si>
  <si>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</si>
  <si>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</si>
  <si>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</si>
  <si>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</si>
  <si>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</si>
  <si>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</si>
  <si>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</si>
  <si>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</si>
  <si>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</si>
  <si>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</si>
  <si>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SUB-DIRECTORA ADMVA.</t>
  </si>
  <si>
    <t>ROMERO CAUDILLO SANDRA LETICIA</t>
  </si>
  <si>
    <t>RODRIGUEZ OLMEDO ANA KAREN</t>
  </si>
  <si>
    <t>ZUÑIGA VAZQUEZ MARIA DE LA AURORA</t>
  </si>
  <si>
    <t>AUX. JURIDICO</t>
  </si>
  <si>
    <t>MAESTRA MATERNAL "A"</t>
  </si>
  <si>
    <t>RODRIGUEZ AVILA JESABET</t>
  </si>
  <si>
    <t>ELIZARRARAS TORRES MARIA DOLORES</t>
  </si>
  <si>
    <t>RODRIGUEZ GONZALEZ NANCY</t>
  </si>
  <si>
    <t>CONTRERAS VILLASANO MARIA DEL ROSARIO</t>
  </si>
  <si>
    <t>ZUÑIGA OCEGUEDA MARIA ISABEL</t>
  </si>
  <si>
    <t>AUX. DE 3 PRESCOLAR</t>
  </si>
  <si>
    <t>BRISEÑO PAEZ HEIDI JAZMIN</t>
  </si>
  <si>
    <t>BAUTISTA AGUILERA VIRGINIA</t>
  </si>
  <si>
    <t>AUX.DE COCINA</t>
  </si>
  <si>
    <t>CASTELLANOS BARRAGAN  JUAN R.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</si>
  <si>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</si>
  <si>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</si>
  <si>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</si>
  <si>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</si>
  <si>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</si>
  <si>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</si>
  <si>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</si>
  <si>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</si>
  <si>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</si>
  <si>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</si>
  <si>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</si>
  <si>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</si>
  <si>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</si>
  <si>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</si>
  <si>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</si>
  <si>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LIMON TORRES FATIMA</t>
  </si>
  <si>
    <t>MACIEL MARTINEZ JORGE LUIS</t>
  </si>
  <si>
    <t>COORD RH. YJ URIDICO</t>
  </si>
  <si>
    <t>MALDONADO AMEZCUA CLAUDIA LUCINA</t>
  </si>
  <si>
    <t>MALDONADO AMEZCUA ROSA CELINA</t>
  </si>
  <si>
    <t>MEDINA OCHOA MARGARITA ALEJANDRA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</si>
  <si>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</si>
  <si>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</si>
  <si>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</si>
  <si>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</si>
  <si>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</si>
  <si>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</si>
  <si>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</si>
  <si>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</si>
  <si>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</si>
  <si>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</si>
  <si>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</si>
  <si>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</si>
  <si>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</si>
  <si>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</si>
  <si>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</si>
  <si>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</si>
  <si>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</si>
  <si>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DUARTE CARRANZA JUANA GUADALUPE</t>
  </si>
  <si>
    <t>DIRECTORA</t>
  </si>
  <si>
    <t>CERVANTES RAMOS JHOANA GUADALUPE</t>
  </si>
  <si>
    <t xml:space="preserve">SERRANO ORTIZ GUADALUPE BERENICE </t>
  </si>
  <si>
    <t xml:space="preserve">ASISTENTE EDUCATIVA </t>
  </si>
  <si>
    <t>ZAMORA AGUILAR MARICELA</t>
  </si>
  <si>
    <t>PRIMERO DE PRESCOLAR</t>
  </si>
  <si>
    <t>GOMEZ SANCHEZ PERLA JESSENIA</t>
  </si>
  <si>
    <t>AUX. SEGUNDO PRESCOLAR</t>
  </si>
  <si>
    <t>LUCIA ROCIO ARAMBULA PEÑA</t>
  </si>
  <si>
    <t>MARISA VENEGAS MOTA</t>
  </si>
  <si>
    <t>MAESTRA DE TERCERO DE PREESCOLAR</t>
  </si>
  <si>
    <t>ENC. CUST. PROC. PROTC. NIÑAS, NIÑOS Y ADOLESENTES EST. JAL</t>
  </si>
  <si>
    <t>DEL 16 AL 30 DE ABRIL  2016</t>
  </si>
  <si>
    <t xml:space="preserve">DEL. INST. PROC. PROT. NIÑAS, NIÑOS Y ADOL. JAL </t>
  </si>
  <si>
    <t xml:space="preserve">BARBA VAZQUEZ BARBARA PATRICIA 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</si>
</sst>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Border="1"/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 applyProtection="1">
      <alignment horizontal="center"/>
    </xf>
    <xf numFmtId="44" fontId="7" fillId="0" borderId="3" xfId="2" applyFont="1" applyFill="1" applyBorder="1" applyAlignment="1" applyProtection="1">
      <alignment horizontal="center"/>
    </xf>
    <xf numFmtId="0" fontId="5" fillId="0" borderId="0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32</v>
      </c>
      <c r="G1" s="1" t="s">
        <v>32</v>
      </c>
      <c r="H1" s="1" t="s">
        <v>14</v>
      </c>
      <c r="I1" s="1" t="s">
        <v>33</v>
      </c>
    </row>
    <row r="2" spans="1:9">
      <c r="F2" s="1" t="s">
        <v>34</v>
      </c>
      <c r="G2" s="1" t="s">
        <v>35</v>
      </c>
      <c r="H2" s="1" t="s">
        <v>36</v>
      </c>
      <c r="I2" s="1" t="s">
        <v>37</v>
      </c>
    </row>
    <row r="3" spans="1:9">
      <c r="F3" s="8" t="s">
        <v>38</v>
      </c>
      <c r="G3" s="8" t="s">
        <v>38</v>
      </c>
      <c r="H3" s="8" t="s">
        <v>38</v>
      </c>
      <c r="I3" s="8" t="s">
        <v>38</v>
      </c>
    </row>
    <row r="4" spans="1:9">
      <c r="B4" t="s">
        <v>15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48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49</v>
      </c>
      <c r="B10" t="s">
        <v>50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54</v>
      </c>
      <c r="B11" t="s">
        <v>51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49</v>
      </c>
      <c r="B12" t="s">
        <v>52</v>
      </c>
      <c r="F12" s="2"/>
      <c r="G12" s="9"/>
      <c r="H12" s="2"/>
      <c r="I12" s="3"/>
    </row>
    <row r="13" spans="1:9">
      <c r="A13" t="s">
        <v>55</v>
      </c>
      <c r="B13" t="s">
        <v>53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56</v>
      </c>
      <c r="B15" t="s">
        <v>57</v>
      </c>
      <c r="F15" s="7"/>
      <c r="G15" s="7"/>
      <c r="H15" s="1"/>
      <c r="I15" s="10"/>
    </row>
    <row r="16" spans="1:9">
      <c r="A16" t="s">
        <v>49</v>
      </c>
      <c r="B16" t="s">
        <v>58</v>
      </c>
      <c r="F16" s="7"/>
      <c r="G16" s="7"/>
      <c r="H16" s="7"/>
      <c r="I16" s="7"/>
    </row>
    <row r="17" spans="6:9">
      <c r="F17" s="1"/>
      <c r="G17" s="1"/>
      <c r="H17" s="1" t="s">
        <v>39</v>
      </c>
      <c r="I17" s="1"/>
    </row>
    <row r="18" spans="6:9">
      <c r="F18" s="1" t="s">
        <v>40</v>
      </c>
      <c r="G18" s="1" t="s">
        <v>41</v>
      </c>
      <c r="H18" s="1" t="s">
        <v>42</v>
      </c>
      <c r="I18" s="1"/>
    </row>
    <row r="19" spans="6:9">
      <c r="F19" s="1" t="s">
        <v>43</v>
      </c>
      <c r="G19" s="1" t="s">
        <v>44</v>
      </c>
      <c r="H19" s="1" t="s">
        <v>23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45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11"/>
  <sheetViews>
    <sheetView tabSelected="1" zoomScale="85" zoomScaleNormal="85" workbookViewId="0">
      <selection activeCell="B1" sqref="B1"/>
    </sheetView>
  </sheetViews>
  <sheetFormatPr baseColWidth="10" defaultColWidth="14.42578125" defaultRowHeight="15.75" outlineLevelRow="2"/>
  <cols>
    <col min="1" max="1" width="5.140625" style="106" customWidth="1"/>
    <col min="2" max="2" width="46.5703125" style="17" customWidth="1"/>
    <col min="3" max="3" width="35" style="17" customWidth="1"/>
    <col min="4" max="4" width="1.5703125" style="13" hidden="1" customWidth="1"/>
    <col min="5" max="5" width="5.28515625" style="90" customWidth="1"/>
    <col min="6" max="6" width="15.42578125" style="37" bestFit="1" customWidth="1"/>
    <col min="7" max="7" width="17.85546875" style="90" bestFit="1" customWidth="1"/>
    <col min="8" max="8" width="12.28515625" style="90" hidden="1" customWidth="1"/>
    <col min="9" max="9" width="10.28515625" style="90" customWidth="1"/>
    <col min="10" max="10" width="6.140625" style="90" hidden="1" customWidth="1"/>
    <col min="11" max="11" width="10.5703125" style="90" hidden="1" customWidth="1"/>
    <col min="12" max="12" width="13" style="90" customWidth="1"/>
    <col min="13" max="13" width="12.5703125" style="90" customWidth="1"/>
    <col min="14" max="14" width="10.28515625" style="90" bestFit="1" customWidth="1"/>
    <col min="15" max="15" width="16.28515625" style="90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A1" s="106"/>
      <c r="B1" s="53" t="s">
        <v>103</v>
      </c>
      <c r="C1" s="53"/>
      <c r="D1" s="12"/>
      <c r="E1" s="54"/>
      <c r="F1" s="53" t="s">
        <v>209</v>
      </c>
      <c r="G1" s="54"/>
      <c r="H1" s="54"/>
      <c r="I1" s="54"/>
      <c r="J1" s="54"/>
      <c r="K1" s="54"/>
      <c r="L1" s="54"/>
      <c r="M1" s="54"/>
      <c r="N1" s="54"/>
      <c r="O1" s="54"/>
      <c r="P1" s="72"/>
      <c r="U1" s="12"/>
    </row>
    <row r="2" spans="1:30" ht="15" customHeight="1" outlineLevel="2">
      <c r="A2" s="96"/>
      <c r="B2" s="92"/>
      <c r="C2" s="84"/>
      <c r="D2" s="18"/>
      <c r="E2" s="19" t="s">
        <v>15</v>
      </c>
      <c r="F2" s="20" t="s">
        <v>17</v>
      </c>
      <c r="G2" s="21" t="s">
        <v>16</v>
      </c>
      <c r="H2" s="21" t="s">
        <v>18</v>
      </c>
      <c r="I2" s="21" t="s">
        <v>13</v>
      </c>
      <c r="J2" s="21"/>
      <c r="K2" s="21" t="s">
        <v>129</v>
      </c>
      <c r="L2" s="21" t="s">
        <v>69</v>
      </c>
      <c r="M2" s="21" t="s">
        <v>0</v>
      </c>
      <c r="N2" s="21" t="s">
        <v>19</v>
      </c>
      <c r="O2" s="21" t="s">
        <v>20</v>
      </c>
      <c r="P2" s="73"/>
      <c r="Q2" s="61"/>
      <c r="S2" s="61"/>
      <c r="U2" s="60"/>
      <c r="V2" s="24"/>
    </row>
    <row r="3" spans="1:30" s="16" customFormat="1" ht="15" customHeight="1">
      <c r="A3" s="96"/>
      <c r="B3" s="93" t="s">
        <v>21</v>
      </c>
      <c r="C3" s="21" t="s">
        <v>59</v>
      </c>
      <c r="D3" s="21"/>
      <c r="E3" s="21" t="s">
        <v>22</v>
      </c>
      <c r="F3" s="22" t="s">
        <v>8</v>
      </c>
      <c r="G3" s="21" t="s">
        <v>68</v>
      </c>
      <c r="H3" s="21" t="s">
        <v>24</v>
      </c>
      <c r="I3" s="21" t="s">
        <v>25</v>
      </c>
      <c r="J3" s="21"/>
      <c r="K3" s="21" t="s">
        <v>130</v>
      </c>
      <c r="L3" s="21" t="s">
        <v>47</v>
      </c>
      <c r="M3" s="21"/>
      <c r="N3" s="21" t="s">
        <v>26</v>
      </c>
      <c r="O3" s="21" t="s">
        <v>27</v>
      </c>
      <c r="P3" s="72"/>
    </row>
    <row r="4" spans="1:30" ht="15" customHeight="1" outlineLevel="2">
      <c r="A4" s="96">
        <v>1</v>
      </c>
      <c r="B4" s="94" t="s">
        <v>1</v>
      </c>
      <c r="C4" s="65" t="s">
        <v>65</v>
      </c>
      <c r="D4" s="66"/>
      <c r="E4" s="68">
        <v>15</v>
      </c>
      <c r="F4" s="69">
        <v>143.05000000000001</v>
      </c>
      <c r="G4" s="70">
        <f t="shared" ref="G4:G35" si="0">F4*E4</f>
        <v>2145.75</v>
      </c>
      <c r="H4" s="71">
        <f t="shared" ref="H4:H35" si="1">ROUND((((G4)-VLOOKUP(G4,TARIFA,1))*VLOOKUP(G4,TARIFA,4))+VLOOKUP(G4,TARIFA,3),2)</f>
        <v>129.37</v>
      </c>
      <c r="I4" s="71">
        <f t="shared" ref="I4:I35" si="2">ROUND((((G4-VLOOKUP(G4,TARIFA,1))*VLOOKUP(G4,TARIFA,4))*VLOOKUP(G4,SUBSIDIO,4))+VLOOKUP(G4,SUBSIDIO,3),2)</f>
        <v>188.7</v>
      </c>
      <c r="J4" s="71">
        <v>0</v>
      </c>
      <c r="K4" s="71">
        <v>0</v>
      </c>
      <c r="L4" s="71">
        <f t="shared" ref="L4:L35" si="3">H4-I4</f>
        <v>-59.329999999999984</v>
      </c>
      <c r="M4" s="71">
        <v>0</v>
      </c>
      <c r="N4" s="71">
        <f t="shared" ref="N4:N35" si="4">L4+M4</f>
        <v>-59.329999999999984</v>
      </c>
      <c r="O4" s="71">
        <f t="shared" ref="O4:O35" si="5">G4+J4+K4-N4</f>
        <v>2205.08</v>
      </c>
      <c r="P4" s="73"/>
      <c r="Q4" s="61"/>
      <c r="S4" s="61"/>
      <c r="U4" s="60"/>
      <c r="V4" s="24"/>
    </row>
    <row r="5" spans="1:30" ht="15" customHeight="1" outlineLevel="2">
      <c r="A5" s="96">
        <v>2</v>
      </c>
      <c r="B5" s="94" t="s">
        <v>84</v>
      </c>
      <c r="C5" s="66" t="s">
        <v>86</v>
      </c>
      <c r="D5" s="66"/>
      <c r="E5" s="68">
        <v>15</v>
      </c>
      <c r="F5" s="69">
        <v>294.35000000000002</v>
      </c>
      <c r="G5" s="70">
        <f t="shared" si="0"/>
        <v>4415.25</v>
      </c>
      <c r="H5" s="71">
        <f t="shared" si="1"/>
        <v>418.72</v>
      </c>
      <c r="I5" s="71">
        <f t="shared" si="2"/>
        <v>0</v>
      </c>
      <c r="J5" s="71">
        <v>0</v>
      </c>
      <c r="K5" s="71">
        <v>0</v>
      </c>
      <c r="L5" s="71">
        <f t="shared" si="3"/>
        <v>418.72</v>
      </c>
      <c r="M5" s="71">
        <v>0</v>
      </c>
      <c r="N5" s="71">
        <f t="shared" si="4"/>
        <v>418.72</v>
      </c>
      <c r="O5" s="71">
        <f t="shared" si="5"/>
        <v>3996.5299999999997</v>
      </c>
      <c r="P5" s="73"/>
      <c r="Q5" s="61"/>
      <c r="S5" s="61"/>
      <c r="U5" s="60"/>
      <c r="V5" s="75"/>
      <c r="Y5" s="63"/>
    </row>
    <row r="6" spans="1:30" s="78" customFormat="1" ht="15" customHeight="1" outlineLevel="2">
      <c r="A6" s="96">
        <v>3</v>
      </c>
      <c r="B6" s="94" t="s">
        <v>10</v>
      </c>
      <c r="C6" s="66" t="s">
        <v>105</v>
      </c>
      <c r="D6" s="67"/>
      <c r="E6" s="68">
        <v>15</v>
      </c>
      <c r="F6" s="69">
        <v>115.02</v>
      </c>
      <c r="G6" s="70">
        <f t="shared" si="0"/>
        <v>1725.3</v>
      </c>
      <c r="H6" s="71">
        <f t="shared" si="1"/>
        <v>99.4</v>
      </c>
      <c r="I6" s="71">
        <f t="shared" si="2"/>
        <v>193.8</v>
      </c>
      <c r="J6" s="71">
        <v>0</v>
      </c>
      <c r="K6" s="71">
        <v>0</v>
      </c>
      <c r="L6" s="71">
        <f t="shared" si="3"/>
        <v>-94.4</v>
      </c>
      <c r="M6" s="71">
        <v>0</v>
      </c>
      <c r="N6" s="71">
        <f t="shared" si="4"/>
        <v>-94.4</v>
      </c>
      <c r="O6" s="71">
        <f t="shared" si="5"/>
        <v>1819.7</v>
      </c>
      <c r="P6" s="73"/>
      <c r="Q6" s="61"/>
      <c r="R6" s="14"/>
      <c r="S6" s="61"/>
      <c r="T6" s="14"/>
      <c r="U6" s="60"/>
      <c r="V6" s="24"/>
      <c r="W6" s="14"/>
      <c r="X6" s="14"/>
      <c r="Y6" s="14"/>
      <c r="Z6" s="14"/>
      <c r="AA6" s="14"/>
      <c r="AB6" s="14"/>
      <c r="AC6" s="14"/>
      <c r="AD6" s="14"/>
    </row>
    <row r="7" spans="1:30" s="16" customFormat="1" ht="15" customHeight="1" outlineLevel="2">
      <c r="A7" s="96">
        <v>4</v>
      </c>
      <c r="B7" s="94" t="s">
        <v>211</v>
      </c>
      <c r="C7" s="65" t="s">
        <v>208</v>
      </c>
      <c r="D7" s="66"/>
      <c r="E7" s="68">
        <v>15</v>
      </c>
      <c r="F7" s="69">
        <v>240.95</v>
      </c>
      <c r="G7" s="70">
        <f t="shared" si="0"/>
        <v>3614.25</v>
      </c>
      <c r="H7" s="71">
        <f t="shared" si="1"/>
        <v>289.14999999999998</v>
      </c>
      <c r="I7" s="71">
        <f t="shared" si="2"/>
        <v>107.4</v>
      </c>
      <c r="J7" s="71">
        <v>0</v>
      </c>
      <c r="K7" s="71">
        <v>0</v>
      </c>
      <c r="L7" s="71">
        <f t="shared" si="3"/>
        <v>181.74999999999997</v>
      </c>
      <c r="M7" s="71">
        <v>0</v>
      </c>
      <c r="N7" s="71">
        <f t="shared" si="4"/>
        <v>181.74999999999997</v>
      </c>
      <c r="O7" s="71">
        <f t="shared" si="5"/>
        <v>3432.5</v>
      </c>
      <c r="P7" s="73"/>
      <c r="Q7" s="61"/>
      <c r="R7" s="14"/>
      <c r="S7" s="61"/>
      <c r="T7" s="14"/>
      <c r="U7" s="60"/>
      <c r="V7" s="75"/>
      <c r="W7" s="14"/>
      <c r="X7" s="14"/>
      <c r="Y7" s="63"/>
      <c r="Z7" s="14"/>
      <c r="AA7" s="14"/>
      <c r="AB7" s="14"/>
      <c r="AC7" s="14"/>
      <c r="AD7" s="14"/>
    </row>
    <row r="8" spans="1:30" ht="15" customHeight="1" outlineLevel="2">
      <c r="A8" s="96">
        <v>5</v>
      </c>
      <c r="B8" s="94" t="s">
        <v>89</v>
      </c>
      <c r="C8" s="65" t="s">
        <v>99</v>
      </c>
      <c r="D8" s="66"/>
      <c r="E8" s="68">
        <v>15</v>
      </c>
      <c r="F8" s="69">
        <v>136.91999999999999</v>
      </c>
      <c r="G8" s="70">
        <f t="shared" si="0"/>
        <v>2053.7999999999997</v>
      </c>
      <c r="H8" s="71">
        <f t="shared" si="1"/>
        <v>120.43</v>
      </c>
      <c r="I8" s="71">
        <f t="shared" si="2"/>
        <v>188.7</v>
      </c>
      <c r="J8" s="71">
        <v>0</v>
      </c>
      <c r="K8" s="71">
        <v>0</v>
      </c>
      <c r="L8" s="71">
        <f t="shared" si="3"/>
        <v>-68.269999999999982</v>
      </c>
      <c r="M8" s="71">
        <v>0</v>
      </c>
      <c r="N8" s="71">
        <f t="shared" si="4"/>
        <v>-68.269999999999982</v>
      </c>
      <c r="O8" s="71">
        <f t="shared" si="5"/>
        <v>2122.0699999999997</v>
      </c>
      <c r="P8" s="73"/>
      <c r="Q8" s="61"/>
      <c r="S8" s="61"/>
      <c r="U8" s="60"/>
      <c r="V8" s="24"/>
    </row>
    <row r="9" spans="1:30" ht="15" customHeight="1" outlineLevel="2">
      <c r="A9" s="96">
        <v>6</v>
      </c>
      <c r="B9" s="94" t="s">
        <v>155</v>
      </c>
      <c r="C9" s="65" t="s">
        <v>156</v>
      </c>
      <c r="D9" s="66"/>
      <c r="E9" s="68">
        <v>15</v>
      </c>
      <c r="F9" s="69">
        <v>115</v>
      </c>
      <c r="G9" s="70">
        <f t="shared" si="0"/>
        <v>1725</v>
      </c>
      <c r="H9" s="71">
        <f t="shared" si="1"/>
        <v>99.38</v>
      </c>
      <c r="I9" s="71">
        <f t="shared" si="2"/>
        <v>193.8</v>
      </c>
      <c r="J9" s="71">
        <v>0</v>
      </c>
      <c r="K9" s="71">
        <v>0</v>
      </c>
      <c r="L9" s="71">
        <f t="shared" si="3"/>
        <v>-94.420000000000016</v>
      </c>
      <c r="M9" s="71">
        <v>0</v>
      </c>
      <c r="N9" s="71">
        <f t="shared" si="4"/>
        <v>-94.420000000000016</v>
      </c>
      <c r="O9" s="71">
        <f t="shared" si="5"/>
        <v>1819.42</v>
      </c>
      <c r="P9" s="73"/>
      <c r="Q9" s="74"/>
      <c r="S9" s="61"/>
      <c r="U9" s="60"/>
      <c r="V9" s="24"/>
    </row>
    <row r="10" spans="1:30" s="75" customFormat="1" ht="15" customHeight="1" outlineLevel="2">
      <c r="A10" s="96">
        <v>7</v>
      </c>
      <c r="B10" s="94" t="s">
        <v>136</v>
      </c>
      <c r="C10" s="66" t="s">
        <v>102</v>
      </c>
      <c r="D10" s="66"/>
      <c r="E10" s="68">
        <v>15</v>
      </c>
      <c r="F10" s="69">
        <v>128.19999999999999</v>
      </c>
      <c r="G10" s="70">
        <f t="shared" si="0"/>
        <v>1922.9999999999998</v>
      </c>
      <c r="H10" s="71">
        <f t="shared" si="1"/>
        <v>112.05</v>
      </c>
      <c r="I10" s="71">
        <f t="shared" si="2"/>
        <v>188.7</v>
      </c>
      <c r="J10" s="71">
        <v>0</v>
      </c>
      <c r="K10" s="71">
        <v>0</v>
      </c>
      <c r="L10" s="71">
        <f t="shared" si="3"/>
        <v>-76.649999999999991</v>
      </c>
      <c r="M10" s="71">
        <v>0</v>
      </c>
      <c r="N10" s="71">
        <f t="shared" si="4"/>
        <v>-76.649999999999991</v>
      </c>
      <c r="O10" s="71">
        <f t="shared" si="5"/>
        <v>1999.6499999999999</v>
      </c>
      <c r="P10" s="73"/>
      <c r="Q10" s="61"/>
      <c r="R10" s="14"/>
      <c r="S10" s="61"/>
      <c r="T10" s="14"/>
      <c r="U10" s="60"/>
      <c r="V10" s="24"/>
      <c r="W10" s="14"/>
      <c r="X10" s="14"/>
      <c r="Y10" s="14"/>
      <c r="Z10" s="14"/>
      <c r="AA10" s="14"/>
      <c r="AB10" s="14"/>
      <c r="AC10" s="14"/>
      <c r="AD10" s="14"/>
    </row>
    <row r="11" spans="1:30" s="75" customFormat="1" ht="15" customHeight="1" outlineLevel="2">
      <c r="A11" s="96">
        <v>8</v>
      </c>
      <c r="B11" s="94" t="s">
        <v>72</v>
      </c>
      <c r="C11" s="65" t="s">
        <v>134</v>
      </c>
      <c r="D11" s="66"/>
      <c r="E11" s="68">
        <v>15</v>
      </c>
      <c r="F11" s="69">
        <v>177.71</v>
      </c>
      <c r="G11" s="70">
        <f t="shared" si="0"/>
        <v>2665.65</v>
      </c>
      <c r="H11" s="71">
        <f t="shared" si="1"/>
        <v>185.94</v>
      </c>
      <c r="I11" s="71">
        <f t="shared" si="2"/>
        <v>145.35</v>
      </c>
      <c r="J11" s="71">
        <v>0</v>
      </c>
      <c r="K11" s="71">
        <v>0</v>
      </c>
      <c r="L11" s="71">
        <f t="shared" si="3"/>
        <v>40.590000000000003</v>
      </c>
      <c r="M11" s="71">
        <v>0</v>
      </c>
      <c r="N11" s="71">
        <f t="shared" si="4"/>
        <v>40.590000000000003</v>
      </c>
      <c r="O11" s="71">
        <f t="shared" si="5"/>
        <v>2625.06</v>
      </c>
      <c r="P11" s="73"/>
      <c r="Q11" s="74"/>
      <c r="S11" s="74"/>
      <c r="U11" s="76"/>
      <c r="V11" s="77"/>
    </row>
    <row r="12" spans="1:30" ht="15" customHeight="1" outlineLevel="2">
      <c r="A12" s="96">
        <v>9</v>
      </c>
      <c r="B12" s="94" t="s">
        <v>154</v>
      </c>
      <c r="C12" s="65" t="s">
        <v>9</v>
      </c>
      <c r="D12" s="66"/>
      <c r="E12" s="68">
        <v>15</v>
      </c>
      <c r="F12" s="69">
        <v>140</v>
      </c>
      <c r="G12" s="70">
        <f t="shared" si="0"/>
        <v>2100</v>
      </c>
      <c r="H12" s="71">
        <f t="shared" si="1"/>
        <v>124.4</v>
      </c>
      <c r="I12" s="71">
        <f t="shared" si="2"/>
        <v>188.7</v>
      </c>
      <c r="J12" s="71">
        <v>0</v>
      </c>
      <c r="K12" s="71">
        <v>0</v>
      </c>
      <c r="L12" s="71">
        <f t="shared" si="3"/>
        <v>-64.299999999999983</v>
      </c>
      <c r="M12" s="71">
        <v>0</v>
      </c>
      <c r="N12" s="71">
        <f t="shared" si="4"/>
        <v>-64.299999999999983</v>
      </c>
      <c r="O12" s="71">
        <f t="shared" si="5"/>
        <v>2164.3000000000002</v>
      </c>
      <c r="P12" s="73"/>
      <c r="Q12" s="61"/>
      <c r="S12" s="61"/>
      <c r="U12" s="60"/>
      <c r="V12" s="24"/>
    </row>
    <row r="13" spans="1:30" s="75" customFormat="1" ht="15" customHeight="1" outlineLevel="2">
      <c r="A13" s="96">
        <v>10</v>
      </c>
      <c r="B13" s="94" t="s">
        <v>70</v>
      </c>
      <c r="C13" s="65" t="s">
        <v>6</v>
      </c>
      <c r="D13" s="66"/>
      <c r="E13" s="68">
        <v>15</v>
      </c>
      <c r="F13" s="69">
        <v>120.84</v>
      </c>
      <c r="G13" s="70">
        <f t="shared" si="0"/>
        <v>1812.6000000000001</v>
      </c>
      <c r="H13" s="71">
        <f t="shared" si="1"/>
        <v>104.99</v>
      </c>
      <c r="I13" s="71">
        <f t="shared" si="2"/>
        <v>188.7</v>
      </c>
      <c r="J13" s="71">
        <v>0</v>
      </c>
      <c r="K13" s="71">
        <v>0</v>
      </c>
      <c r="L13" s="71">
        <f t="shared" si="3"/>
        <v>-83.71</v>
      </c>
      <c r="M13" s="71">
        <v>0</v>
      </c>
      <c r="N13" s="71">
        <f t="shared" si="4"/>
        <v>-83.71</v>
      </c>
      <c r="O13" s="71">
        <f t="shared" si="5"/>
        <v>1896.3100000000002</v>
      </c>
      <c r="P13" s="73"/>
    </row>
    <row r="14" spans="1:30" ht="15" customHeight="1" outlineLevel="2">
      <c r="A14" s="96">
        <v>11</v>
      </c>
      <c r="B14" s="94" t="s">
        <v>157</v>
      </c>
      <c r="C14" s="66" t="s">
        <v>142</v>
      </c>
      <c r="D14" s="66"/>
      <c r="E14" s="68">
        <v>15</v>
      </c>
      <c r="F14" s="69">
        <v>491.08</v>
      </c>
      <c r="G14" s="70">
        <f t="shared" si="0"/>
        <v>7366.2</v>
      </c>
      <c r="H14" s="71">
        <f t="shared" si="1"/>
        <v>1026.23</v>
      </c>
      <c r="I14" s="71">
        <f t="shared" si="2"/>
        <v>0</v>
      </c>
      <c r="J14" s="71">
        <v>0</v>
      </c>
      <c r="K14" s="71">
        <v>0</v>
      </c>
      <c r="L14" s="71">
        <f t="shared" si="3"/>
        <v>1026.23</v>
      </c>
      <c r="M14" s="71">
        <v>1000</v>
      </c>
      <c r="N14" s="71">
        <f t="shared" si="4"/>
        <v>2026.23</v>
      </c>
      <c r="O14" s="71">
        <f t="shared" si="5"/>
        <v>5339.9699999999993</v>
      </c>
      <c r="P14" s="73"/>
      <c r="Q14" s="61"/>
      <c r="S14" s="61"/>
      <c r="U14" s="60"/>
      <c r="V14" s="24"/>
    </row>
    <row r="15" spans="1:30" ht="15" customHeight="1" outlineLevel="2">
      <c r="A15" s="96">
        <v>12</v>
      </c>
      <c r="B15" s="94" t="s">
        <v>78</v>
      </c>
      <c r="C15" s="66" t="s">
        <v>7</v>
      </c>
      <c r="D15" s="66"/>
      <c r="E15" s="68">
        <v>15</v>
      </c>
      <c r="F15" s="69">
        <v>326.06</v>
      </c>
      <c r="G15" s="70">
        <f t="shared" si="0"/>
        <v>4890.8999999999996</v>
      </c>
      <c r="H15" s="71">
        <f t="shared" si="1"/>
        <v>503.95</v>
      </c>
      <c r="I15" s="71">
        <f t="shared" si="2"/>
        <v>0</v>
      </c>
      <c r="J15" s="71">
        <v>0</v>
      </c>
      <c r="K15" s="71">
        <v>0</v>
      </c>
      <c r="L15" s="71">
        <f t="shared" si="3"/>
        <v>503.95</v>
      </c>
      <c r="M15" s="71">
        <v>1500</v>
      </c>
      <c r="N15" s="71">
        <f t="shared" si="4"/>
        <v>2003.95</v>
      </c>
      <c r="O15" s="71">
        <f t="shared" si="5"/>
        <v>2886.95</v>
      </c>
      <c r="P15" s="73"/>
      <c r="Q15" s="61"/>
      <c r="S15" s="61"/>
      <c r="U15" s="60"/>
      <c r="V15" s="24"/>
    </row>
    <row r="16" spans="1:30" ht="15" customHeight="1" outlineLevel="2">
      <c r="A16" s="96">
        <v>13</v>
      </c>
      <c r="B16" s="94" t="s">
        <v>98</v>
      </c>
      <c r="C16" s="66" t="s">
        <v>3</v>
      </c>
      <c r="D16" s="66"/>
      <c r="E16" s="68">
        <v>15</v>
      </c>
      <c r="F16" s="69">
        <v>127.12</v>
      </c>
      <c r="G16" s="70">
        <f t="shared" si="0"/>
        <v>1906.8000000000002</v>
      </c>
      <c r="H16" s="71">
        <f t="shared" si="1"/>
        <v>111.02</v>
      </c>
      <c r="I16" s="71">
        <f t="shared" si="2"/>
        <v>188.7</v>
      </c>
      <c r="J16" s="71">
        <v>0</v>
      </c>
      <c r="K16" s="71">
        <v>0</v>
      </c>
      <c r="L16" s="71">
        <f t="shared" si="3"/>
        <v>-77.679999999999993</v>
      </c>
      <c r="M16" s="71">
        <v>0</v>
      </c>
      <c r="N16" s="71">
        <f t="shared" si="4"/>
        <v>-77.679999999999993</v>
      </c>
      <c r="O16" s="71">
        <f t="shared" si="5"/>
        <v>1984.4800000000002</v>
      </c>
      <c r="P16" s="73"/>
      <c r="Q16" s="61"/>
      <c r="S16" s="61"/>
      <c r="U16" s="60"/>
      <c r="V16" s="24"/>
    </row>
    <row r="17" spans="1:30" ht="15" customHeight="1" outlineLevel="2">
      <c r="A17" s="96">
        <v>14</v>
      </c>
      <c r="B17" s="94" t="s">
        <v>158</v>
      </c>
      <c r="C17" s="66" t="s">
        <v>88</v>
      </c>
      <c r="D17" s="66"/>
      <c r="E17" s="68">
        <v>15</v>
      </c>
      <c r="F17" s="69">
        <v>737.7</v>
      </c>
      <c r="G17" s="70">
        <f t="shared" si="0"/>
        <v>11065.5</v>
      </c>
      <c r="H17" s="71">
        <f t="shared" si="1"/>
        <v>1833.92</v>
      </c>
      <c r="I17" s="71">
        <f t="shared" si="2"/>
        <v>0</v>
      </c>
      <c r="J17" s="71">
        <v>0</v>
      </c>
      <c r="K17" s="71">
        <v>0</v>
      </c>
      <c r="L17" s="71">
        <f t="shared" si="3"/>
        <v>1833.92</v>
      </c>
      <c r="M17" s="71">
        <v>0</v>
      </c>
      <c r="N17" s="71">
        <f t="shared" si="4"/>
        <v>1833.92</v>
      </c>
      <c r="O17" s="71">
        <f t="shared" si="5"/>
        <v>9231.58</v>
      </c>
      <c r="P17" s="73"/>
      <c r="Q17" s="61"/>
      <c r="S17" s="61"/>
      <c r="U17" s="60"/>
      <c r="V17" s="24"/>
    </row>
    <row r="18" spans="1:30" s="75" customFormat="1" ht="15" customHeight="1" outlineLevel="2">
      <c r="A18" s="96">
        <v>15</v>
      </c>
      <c r="B18" s="94" t="s">
        <v>67</v>
      </c>
      <c r="C18" s="65" t="s">
        <v>140</v>
      </c>
      <c r="D18" s="66"/>
      <c r="E18" s="68">
        <v>15</v>
      </c>
      <c r="F18" s="69">
        <v>149.35</v>
      </c>
      <c r="G18" s="70">
        <f t="shared" si="0"/>
        <v>2240.25</v>
      </c>
      <c r="H18" s="71">
        <f t="shared" si="1"/>
        <v>139.66</v>
      </c>
      <c r="I18" s="71">
        <f t="shared" si="2"/>
        <v>174.75</v>
      </c>
      <c r="J18" s="71">
        <v>0</v>
      </c>
      <c r="K18" s="71">
        <v>0</v>
      </c>
      <c r="L18" s="71">
        <f t="shared" si="3"/>
        <v>-35.090000000000003</v>
      </c>
      <c r="M18" s="71">
        <v>0</v>
      </c>
      <c r="N18" s="71">
        <f t="shared" si="4"/>
        <v>-35.090000000000003</v>
      </c>
      <c r="O18" s="71">
        <f t="shared" si="5"/>
        <v>2275.34</v>
      </c>
      <c r="P18" s="73"/>
      <c r="Q18" s="61"/>
      <c r="R18" s="14"/>
      <c r="S18" s="61"/>
      <c r="T18" s="14"/>
      <c r="U18" s="60"/>
      <c r="V18" s="24"/>
      <c r="W18" s="14"/>
      <c r="X18" s="14"/>
      <c r="Y18" s="14"/>
      <c r="Z18" s="14"/>
      <c r="AA18" s="14"/>
      <c r="AB18" s="14"/>
      <c r="AC18" s="14"/>
      <c r="AD18" s="14"/>
    </row>
    <row r="19" spans="1:30" ht="15" customHeight="1" outlineLevel="2">
      <c r="A19" s="96">
        <v>16</v>
      </c>
      <c r="B19" s="94" t="s">
        <v>80</v>
      </c>
      <c r="C19" s="66" t="s">
        <v>62</v>
      </c>
      <c r="D19" s="66"/>
      <c r="E19" s="68">
        <v>15</v>
      </c>
      <c r="F19" s="69">
        <v>240.95</v>
      </c>
      <c r="G19" s="70">
        <f t="shared" si="0"/>
        <v>3614.25</v>
      </c>
      <c r="H19" s="71">
        <f t="shared" si="1"/>
        <v>289.14999999999998</v>
      </c>
      <c r="I19" s="71">
        <f t="shared" si="2"/>
        <v>107.4</v>
      </c>
      <c r="J19" s="71">
        <v>0</v>
      </c>
      <c r="K19" s="71">
        <v>0</v>
      </c>
      <c r="L19" s="71">
        <f t="shared" si="3"/>
        <v>181.74999999999997</v>
      </c>
      <c r="M19" s="71">
        <v>0</v>
      </c>
      <c r="N19" s="71">
        <f t="shared" si="4"/>
        <v>181.74999999999997</v>
      </c>
      <c r="O19" s="71">
        <f t="shared" si="5"/>
        <v>3432.5</v>
      </c>
      <c r="P19" s="73"/>
      <c r="Q19" s="61"/>
      <c r="S19" s="61"/>
      <c r="U19" s="60"/>
      <c r="V19" s="24"/>
    </row>
    <row r="20" spans="1:30" s="75" customFormat="1" ht="15" customHeight="1" outlineLevel="2">
      <c r="A20" s="96">
        <v>17</v>
      </c>
      <c r="B20" s="94" t="s">
        <v>198</v>
      </c>
      <c r="C20" s="66" t="s">
        <v>119</v>
      </c>
      <c r="D20" s="66"/>
      <c r="E20" s="68">
        <v>15</v>
      </c>
      <c r="F20" s="69">
        <v>128.19999999999999</v>
      </c>
      <c r="G20" s="70">
        <f t="shared" si="0"/>
        <v>1922.9999999999998</v>
      </c>
      <c r="H20" s="71">
        <f t="shared" si="1"/>
        <v>112.05</v>
      </c>
      <c r="I20" s="71">
        <f t="shared" si="2"/>
        <v>188.7</v>
      </c>
      <c r="J20" s="71">
        <v>0</v>
      </c>
      <c r="K20" s="71">
        <v>0</v>
      </c>
      <c r="L20" s="71">
        <f t="shared" si="3"/>
        <v>-76.649999999999991</v>
      </c>
      <c r="M20" s="71">
        <v>0</v>
      </c>
      <c r="N20" s="71">
        <f t="shared" si="4"/>
        <v>-76.649999999999991</v>
      </c>
      <c r="O20" s="71">
        <f t="shared" si="5"/>
        <v>1999.6499999999999</v>
      </c>
      <c r="P20" s="73"/>
      <c r="Q20" s="74"/>
      <c r="S20" s="74"/>
      <c r="U20" s="76"/>
      <c r="V20" s="77"/>
    </row>
    <row r="21" spans="1:30" ht="15" customHeight="1" outlineLevel="2">
      <c r="A21" s="96">
        <v>18</v>
      </c>
      <c r="B21" s="94" t="s">
        <v>159</v>
      </c>
      <c r="C21" s="66" t="s">
        <v>160</v>
      </c>
      <c r="D21" s="66"/>
      <c r="E21" s="68">
        <v>15</v>
      </c>
      <c r="F21" s="69">
        <v>334.6</v>
      </c>
      <c r="G21" s="70">
        <f t="shared" si="0"/>
        <v>5019</v>
      </c>
      <c r="H21" s="71">
        <f t="shared" si="1"/>
        <v>526.91</v>
      </c>
      <c r="I21" s="71">
        <f t="shared" si="2"/>
        <v>0</v>
      </c>
      <c r="J21" s="71">
        <v>0</v>
      </c>
      <c r="K21" s="71">
        <v>0</v>
      </c>
      <c r="L21" s="71">
        <f t="shared" si="3"/>
        <v>526.91</v>
      </c>
      <c r="M21" s="71">
        <v>0</v>
      </c>
      <c r="N21" s="71">
        <f t="shared" si="4"/>
        <v>526.91</v>
      </c>
      <c r="O21" s="71">
        <f t="shared" si="5"/>
        <v>4492.09</v>
      </c>
      <c r="P21" s="73"/>
      <c r="Q21" s="61"/>
      <c r="S21" s="61"/>
      <c r="U21" s="60"/>
      <c r="V21" s="24"/>
    </row>
    <row r="22" spans="1:30" ht="15" customHeight="1" outlineLevel="2">
      <c r="A22" s="96">
        <v>19</v>
      </c>
      <c r="B22" s="94" t="s">
        <v>138</v>
      </c>
      <c r="C22" s="65" t="s">
        <v>139</v>
      </c>
      <c r="D22" s="66"/>
      <c r="E22" s="68">
        <v>15</v>
      </c>
      <c r="F22" s="69">
        <v>41.9</v>
      </c>
      <c r="G22" s="70">
        <f t="shared" si="0"/>
        <v>628.5</v>
      </c>
      <c r="H22" s="71">
        <f t="shared" si="1"/>
        <v>29.21</v>
      </c>
      <c r="I22" s="71">
        <f t="shared" si="2"/>
        <v>200.85</v>
      </c>
      <c r="J22" s="71">
        <v>0</v>
      </c>
      <c r="K22" s="71">
        <v>0</v>
      </c>
      <c r="L22" s="71">
        <f t="shared" si="3"/>
        <v>-171.64</v>
      </c>
      <c r="M22" s="71">
        <v>0</v>
      </c>
      <c r="N22" s="71">
        <f t="shared" si="4"/>
        <v>-171.64</v>
      </c>
      <c r="O22" s="71">
        <f t="shared" si="5"/>
        <v>800.14</v>
      </c>
      <c r="P22" s="73"/>
      <c r="Q22" s="74"/>
      <c r="S22" s="74"/>
      <c r="U22" s="76"/>
      <c r="V22" s="77"/>
    </row>
    <row r="23" spans="1:30" outlineLevel="2">
      <c r="A23" s="96">
        <v>20</v>
      </c>
      <c r="B23" s="94" t="s">
        <v>151</v>
      </c>
      <c r="C23" s="65" t="s">
        <v>131</v>
      </c>
      <c r="D23" s="66"/>
      <c r="E23" s="68">
        <v>15</v>
      </c>
      <c r="F23" s="69">
        <v>128.19</v>
      </c>
      <c r="G23" s="70">
        <f t="shared" si="0"/>
        <v>1922.85</v>
      </c>
      <c r="H23" s="71">
        <f t="shared" si="1"/>
        <v>112.04</v>
      </c>
      <c r="I23" s="71">
        <f t="shared" si="2"/>
        <v>188.7</v>
      </c>
      <c r="J23" s="71">
        <v>0</v>
      </c>
      <c r="K23" s="71">
        <v>0</v>
      </c>
      <c r="L23" s="71">
        <f t="shared" si="3"/>
        <v>-76.659999999999982</v>
      </c>
      <c r="M23" s="71">
        <v>0</v>
      </c>
      <c r="N23" s="71">
        <f t="shared" si="4"/>
        <v>-76.659999999999982</v>
      </c>
      <c r="O23" s="71">
        <f t="shared" si="5"/>
        <v>1999.51</v>
      </c>
      <c r="P23" s="73"/>
      <c r="Q23" s="61"/>
      <c r="S23" s="61"/>
      <c r="U23" s="60"/>
      <c r="V23" s="24"/>
    </row>
    <row r="24" spans="1:30" s="75" customFormat="1" outlineLevel="2">
      <c r="A24" s="96">
        <v>21</v>
      </c>
      <c r="B24" s="94" t="s">
        <v>76</v>
      </c>
      <c r="C24" s="65" t="s">
        <v>66</v>
      </c>
      <c r="D24" s="66"/>
      <c r="E24" s="68">
        <v>15</v>
      </c>
      <c r="F24" s="69">
        <v>91.34</v>
      </c>
      <c r="G24" s="70">
        <f t="shared" si="0"/>
        <v>1370.1000000000001</v>
      </c>
      <c r="H24" s="71">
        <f t="shared" si="1"/>
        <v>76.67</v>
      </c>
      <c r="I24" s="71">
        <f t="shared" si="2"/>
        <v>200.7</v>
      </c>
      <c r="J24" s="71">
        <v>0</v>
      </c>
      <c r="K24" s="71">
        <v>0</v>
      </c>
      <c r="L24" s="71">
        <f t="shared" si="3"/>
        <v>-124.02999999999999</v>
      </c>
      <c r="M24" s="71">
        <v>0</v>
      </c>
      <c r="N24" s="71">
        <f t="shared" si="4"/>
        <v>-124.02999999999999</v>
      </c>
      <c r="O24" s="71">
        <f t="shared" si="5"/>
        <v>1494.13</v>
      </c>
      <c r="P24" s="73"/>
      <c r="Q24" s="74"/>
      <c r="S24" s="74"/>
      <c r="U24" s="76"/>
      <c r="V24" s="77"/>
    </row>
    <row r="25" spans="1:30" ht="15" customHeight="1" outlineLevel="2">
      <c r="A25" s="96">
        <v>22</v>
      </c>
      <c r="B25" s="94" t="s">
        <v>161</v>
      </c>
      <c r="C25" s="66" t="s">
        <v>121</v>
      </c>
      <c r="D25" s="66"/>
      <c r="E25" s="68">
        <v>15</v>
      </c>
      <c r="F25" s="69">
        <v>140</v>
      </c>
      <c r="G25" s="70">
        <f t="shared" si="0"/>
        <v>2100</v>
      </c>
      <c r="H25" s="71">
        <f t="shared" si="1"/>
        <v>124.4</v>
      </c>
      <c r="I25" s="71">
        <f t="shared" si="2"/>
        <v>188.7</v>
      </c>
      <c r="J25" s="71">
        <v>0</v>
      </c>
      <c r="K25" s="71">
        <v>0</v>
      </c>
      <c r="L25" s="71">
        <f t="shared" si="3"/>
        <v>-64.299999999999983</v>
      </c>
      <c r="M25" s="71">
        <v>0</v>
      </c>
      <c r="N25" s="71">
        <f t="shared" si="4"/>
        <v>-64.299999999999983</v>
      </c>
      <c r="O25" s="71">
        <f t="shared" si="5"/>
        <v>2164.3000000000002</v>
      </c>
      <c r="P25" s="73"/>
      <c r="Q25" s="61"/>
      <c r="S25" s="61"/>
      <c r="U25" s="60"/>
      <c r="V25" s="24"/>
    </row>
    <row r="26" spans="1:30" ht="15" customHeight="1" outlineLevel="2">
      <c r="A26" s="96">
        <v>23</v>
      </c>
      <c r="B26" s="94" t="s">
        <v>162</v>
      </c>
      <c r="C26" s="66" t="s">
        <v>165</v>
      </c>
      <c r="D26" s="66"/>
      <c r="E26" s="68">
        <v>15</v>
      </c>
      <c r="F26" s="69">
        <v>294.35000000000002</v>
      </c>
      <c r="G26" s="70">
        <f t="shared" si="0"/>
        <v>4415.25</v>
      </c>
      <c r="H26" s="71">
        <f t="shared" si="1"/>
        <v>418.72</v>
      </c>
      <c r="I26" s="71">
        <f t="shared" si="2"/>
        <v>0</v>
      </c>
      <c r="J26" s="71">
        <v>0</v>
      </c>
      <c r="K26" s="71">
        <v>0</v>
      </c>
      <c r="L26" s="71">
        <f t="shared" si="3"/>
        <v>418.72</v>
      </c>
      <c r="M26" s="71">
        <v>0</v>
      </c>
      <c r="N26" s="71">
        <f t="shared" si="4"/>
        <v>418.72</v>
      </c>
      <c r="O26" s="71">
        <f t="shared" si="5"/>
        <v>3996.5299999999997</v>
      </c>
      <c r="P26" s="73"/>
      <c r="Q26" s="61"/>
      <c r="S26" s="61"/>
      <c r="U26" s="60"/>
      <c r="V26" s="24"/>
    </row>
    <row r="27" spans="1:30" ht="15" customHeight="1" outlineLevel="2">
      <c r="A27" s="96">
        <v>24</v>
      </c>
      <c r="B27" s="94" t="s">
        <v>163</v>
      </c>
      <c r="C27" s="66" t="s">
        <v>164</v>
      </c>
      <c r="D27" s="66"/>
      <c r="E27" s="68">
        <v>15</v>
      </c>
      <c r="F27" s="69">
        <v>491.08</v>
      </c>
      <c r="G27" s="70">
        <f t="shared" si="0"/>
        <v>7366.2</v>
      </c>
      <c r="H27" s="71">
        <f t="shared" si="1"/>
        <v>1026.23</v>
      </c>
      <c r="I27" s="71">
        <f t="shared" si="2"/>
        <v>0</v>
      </c>
      <c r="J27" s="71">
        <v>0</v>
      </c>
      <c r="K27" s="71">
        <v>0</v>
      </c>
      <c r="L27" s="71">
        <f t="shared" si="3"/>
        <v>1026.23</v>
      </c>
      <c r="M27" s="71">
        <v>0</v>
      </c>
      <c r="N27" s="71">
        <f t="shared" si="4"/>
        <v>1026.23</v>
      </c>
      <c r="O27" s="71">
        <f t="shared" si="5"/>
        <v>6339.9699999999993</v>
      </c>
      <c r="P27" s="73"/>
      <c r="Q27" s="61"/>
      <c r="S27" s="61"/>
      <c r="U27" s="60"/>
      <c r="V27" s="24"/>
    </row>
    <row r="28" spans="1:30" ht="15" customHeight="1" outlineLevel="2">
      <c r="A28" s="96">
        <v>25</v>
      </c>
      <c r="B28" s="94" t="s">
        <v>166</v>
      </c>
      <c r="C28" s="65" t="s">
        <v>119</v>
      </c>
      <c r="D28" s="66"/>
      <c r="E28" s="68">
        <v>15</v>
      </c>
      <c r="F28" s="69">
        <v>128.19999999999999</v>
      </c>
      <c r="G28" s="70">
        <f t="shared" si="0"/>
        <v>1922.9999999999998</v>
      </c>
      <c r="H28" s="71">
        <f t="shared" si="1"/>
        <v>112.05</v>
      </c>
      <c r="I28" s="71">
        <f t="shared" si="2"/>
        <v>188.7</v>
      </c>
      <c r="J28" s="71">
        <v>0</v>
      </c>
      <c r="K28" s="71">
        <v>0</v>
      </c>
      <c r="L28" s="71">
        <f t="shared" si="3"/>
        <v>-76.649999999999991</v>
      </c>
      <c r="M28" s="71">
        <v>0</v>
      </c>
      <c r="N28" s="71">
        <f t="shared" si="4"/>
        <v>-76.649999999999991</v>
      </c>
      <c r="O28" s="71">
        <f t="shared" si="5"/>
        <v>1999.6499999999999</v>
      </c>
      <c r="P28" s="73"/>
      <c r="Q28" s="61"/>
      <c r="S28" s="61"/>
      <c r="U28" s="60"/>
      <c r="V28" s="24"/>
    </row>
    <row r="29" spans="1:30" s="75" customFormat="1" ht="15" customHeight="1" outlineLevel="2">
      <c r="A29" s="96">
        <v>26</v>
      </c>
      <c r="B29" s="94" t="s">
        <v>74</v>
      </c>
      <c r="C29" s="65" t="s">
        <v>63</v>
      </c>
      <c r="D29" s="66"/>
      <c r="E29" s="68">
        <v>15</v>
      </c>
      <c r="F29" s="69">
        <v>117.32</v>
      </c>
      <c r="G29" s="70">
        <f t="shared" si="0"/>
        <v>1759.8</v>
      </c>
      <c r="H29" s="71">
        <f t="shared" si="1"/>
        <v>101.61</v>
      </c>
      <c r="I29" s="71">
        <f t="shared" si="2"/>
        <v>188.7</v>
      </c>
      <c r="J29" s="71">
        <v>0</v>
      </c>
      <c r="K29" s="71">
        <v>0</v>
      </c>
      <c r="L29" s="71">
        <f t="shared" si="3"/>
        <v>-87.089999999999989</v>
      </c>
      <c r="M29" s="71">
        <v>0</v>
      </c>
      <c r="N29" s="71">
        <f t="shared" si="4"/>
        <v>-87.089999999999989</v>
      </c>
      <c r="O29" s="71">
        <f t="shared" si="5"/>
        <v>1846.8899999999999</v>
      </c>
      <c r="P29" s="73"/>
      <c r="Q29" s="74"/>
      <c r="S29" s="74"/>
      <c r="U29" s="76"/>
      <c r="V29" s="77"/>
    </row>
    <row r="30" spans="1:30" s="75" customFormat="1" ht="15" customHeight="1" outlineLevel="2">
      <c r="A30" s="96">
        <v>27</v>
      </c>
      <c r="B30" s="94" t="s">
        <v>196</v>
      </c>
      <c r="C30" s="65" t="s">
        <v>197</v>
      </c>
      <c r="D30" s="66"/>
      <c r="E30" s="68">
        <v>15</v>
      </c>
      <c r="F30" s="69">
        <v>140</v>
      </c>
      <c r="G30" s="70">
        <f t="shared" si="0"/>
        <v>2100</v>
      </c>
      <c r="H30" s="71">
        <f t="shared" si="1"/>
        <v>124.4</v>
      </c>
      <c r="I30" s="71">
        <f t="shared" si="2"/>
        <v>188.7</v>
      </c>
      <c r="J30" s="71">
        <v>0</v>
      </c>
      <c r="K30" s="71">
        <v>0</v>
      </c>
      <c r="L30" s="71">
        <f t="shared" si="3"/>
        <v>-64.299999999999983</v>
      </c>
      <c r="M30" s="71">
        <v>0</v>
      </c>
      <c r="N30" s="71">
        <f t="shared" si="4"/>
        <v>-64.299999999999983</v>
      </c>
      <c r="O30" s="71">
        <f t="shared" si="5"/>
        <v>2164.3000000000002</v>
      </c>
      <c r="P30" s="73"/>
      <c r="Q30" s="74"/>
      <c r="S30" s="74"/>
      <c r="U30" s="76"/>
      <c r="V30" s="77"/>
    </row>
    <row r="31" spans="1:30" s="75" customFormat="1" ht="15" customHeight="1" outlineLevel="2">
      <c r="A31" s="96">
        <v>28</v>
      </c>
      <c r="B31" s="94" t="s">
        <v>149</v>
      </c>
      <c r="C31" s="66" t="s">
        <v>120</v>
      </c>
      <c r="D31" s="66"/>
      <c r="E31" s="68">
        <v>15</v>
      </c>
      <c r="F31" s="69">
        <v>91.79</v>
      </c>
      <c r="G31" s="70">
        <f t="shared" si="0"/>
        <v>1376.8500000000001</v>
      </c>
      <c r="H31" s="71">
        <f t="shared" si="1"/>
        <v>77.099999999999994</v>
      </c>
      <c r="I31" s="71">
        <f t="shared" si="2"/>
        <v>200.7</v>
      </c>
      <c r="J31" s="71">
        <v>0</v>
      </c>
      <c r="K31" s="71">
        <v>0</v>
      </c>
      <c r="L31" s="71">
        <f t="shared" si="3"/>
        <v>-123.6</v>
      </c>
      <c r="M31" s="71">
        <v>0</v>
      </c>
      <c r="N31" s="71">
        <f t="shared" si="4"/>
        <v>-123.6</v>
      </c>
      <c r="O31" s="71">
        <f t="shared" si="5"/>
        <v>1500.45</v>
      </c>
      <c r="P31" s="73"/>
      <c r="Q31" s="74"/>
      <c r="S31" s="74"/>
      <c r="U31" s="76"/>
      <c r="V31" s="77"/>
    </row>
    <row r="32" spans="1:30" s="78" customFormat="1" ht="15" customHeight="1" outlineLevel="2">
      <c r="A32" s="96">
        <v>29</v>
      </c>
      <c r="B32" s="94" t="s">
        <v>122</v>
      </c>
      <c r="C32" s="66" t="s">
        <v>141</v>
      </c>
      <c r="D32" s="66"/>
      <c r="E32" s="68">
        <v>15</v>
      </c>
      <c r="F32" s="69">
        <v>120.39</v>
      </c>
      <c r="G32" s="70">
        <f t="shared" si="0"/>
        <v>1805.85</v>
      </c>
      <c r="H32" s="71">
        <f t="shared" si="1"/>
        <v>104.56</v>
      </c>
      <c r="I32" s="71">
        <f t="shared" si="2"/>
        <v>188.7</v>
      </c>
      <c r="J32" s="71">
        <v>0</v>
      </c>
      <c r="K32" s="71">
        <v>0</v>
      </c>
      <c r="L32" s="71">
        <f t="shared" si="3"/>
        <v>-84.139999999999986</v>
      </c>
      <c r="M32" s="71">
        <v>0</v>
      </c>
      <c r="N32" s="71">
        <f t="shared" si="4"/>
        <v>-84.139999999999986</v>
      </c>
      <c r="O32" s="71">
        <f t="shared" si="5"/>
        <v>1889.9899999999998</v>
      </c>
      <c r="P32" s="73"/>
      <c r="Q32" s="61"/>
      <c r="R32" s="14"/>
      <c r="S32" s="61"/>
      <c r="T32" s="14"/>
      <c r="U32" s="60"/>
      <c r="V32" s="24"/>
      <c r="W32" s="14"/>
      <c r="X32" s="14"/>
      <c r="Y32" s="14"/>
      <c r="Z32" s="14"/>
      <c r="AA32" s="14"/>
      <c r="AB32" s="14"/>
      <c r="AC32" s="14"/>
      <c r="AD32" s="14"/>
    </row>
    <row r="33" spans="1:22" ht="15" customHeight="1" outlineLevel="2">
      <c r="A33" s="96">
        <v>30</v>
      </c>
      <c r="B33" s="94" t="s">
        <v>71</v>
      </c>
      <c r="C33" s="65" t="s">
        <v>64</v>
      </c>
      <c r="D33" s="66"/>
      <c r="E33" s="68">
        <v>15</v>
      </c>
      <c r="F33" s="69">
        <v>251.58</v>
      </c>
      <c r="G33" s="70">
        <f t="shared" si="0"/>
        <v>3773.7000000000003</v>
      </c>
      <c r="H33" s="71">
        <f t="shared" si="1"/>
        <v>312.88</v>
      </c>
      <c r="I33" s="71">
        <f t="shared" si="2"/>
        <v>0</v>
      </c>
      <c r="J33" s="71">
        <v>0</v>
      </c>
      <c r="K33" s="71">
        <v>0</v>
      </c>
      <c r="L33" s="71">
        <f t="shared" si="3"/>
        <v>312.88</v>
      </c>
      <c r="M33" s="71">
        <v>0</v>
      </c>
      <c r="N33" s="71">
        <f t="shared" si="4"/>
        <v>312.88</v>
      </c>
      <c r="O33" s="71">
        <f t="shared" si="5"/>
        <v>3460.82</v>
      </c>
      <c r="P33" s="73"/>
      <c r="Q33" s="61"/>
      <c r="S33" s="61"/>
      <c r="U33" s="60"/>
      <c r="V33" s="24"/>
    </row>
    <row r="34" spans="1:22" ht="15" customHeight="1" outlineLevel="2">
      <c r="A34" s="96">
        <v>31</v>
      </c>
      <c r="B34" s="94" t="s">
        <v>77</v>
      </c>
      <c r="C34" s="66" t="s">
        <v>61</v>
      </c>
      <c r="D34" s="66"/>
      <c r="E34" s="68">
        <v>15</v>
      </c>
      <c r="F34" s="69">
        <v>224.15</v>
      </c>
      <c r="G34" s="70">
        <f t="shared" si="0"/>
        <v>3362.25</v>
      </c>
      <c r="H34" s="71">
        <f t="shared" si="1"/>
        <v>261.73</v>
      </c>
      <c r="I34" s="71">
        <f t="shared" si="2"/>
        <v>125.1</v>
      </c>
      <c r="J34" s="71">
        <v>0</v>
      </c>
      <c r="K34" s="71">
        <v>0</v>
      </c>
      <c r="L34" s="71">
        <f t="shared" si="3"/>
        <v>136.63000000000002</v>
      </c>
      <c r="M34" s="71">
        <v>0</v>
      </c>
      <c r="N34" s="71">
        <f t="shared" si="4"/>
        <v>136.63000000000002</v>
      </c>
      <c r="O34" s="71">
        <f t="shared" si="5"/>
        <v>3225.62</v>
      </c>
      <c r="P34" s="73"/>
      <c r="Q34" s="61"/>
      <c r="S34" s="61"/>
      <c r="U34" s="60"/>
      <c r="V34" s="24"/>
    </row>
    <row r="35" spans="1:22" ht="15" customHeight="1" outlineLevel="2">
      <c r="A35" s="96">
        <v>32</v>
      </c>
      <c r="B35" s="94" t="s">
        <v>90</v>
      </c>
      <c r="C35" s="66" t="s">
        <v>92</v>
      </c>
      <c r="D35" s="66"/>
      <c r="E35" s="68">
        <v>15</v>
      </c>
      <c r="F35" s="69">
        <v>127.12</v>
      </c>
      <c r="G35" s="70">
        <f t="shared" si="0"/>
        <v>1906.8000000000002</v>
      </c>
      <c r="H35" s="71">
        <f t="shared" si="1"/>
        <v>111.02</v>
      </c>
      <c r="I35" s="71">
        <f t="shared" si="2"/>
        <v>188.7</v>
      </c>
      <c r="J35" s="71">
        <v>0</v>
      </c>
      <c r="K35" s="71">
        <v>0</v>
      </c>
      <c r="L35" s="71">
        <f t="shared" si="3"/>
        <v>-77.679999999999993</v>
      </c>
      <c r="M35" s="71">
        <v>0</v>
      </c>
      <c r="N35" s="71">
        <f t="shared" si="4"/>
        <v>-77.679999999999993</v>
      </c>
      <c r="O35" s="71">
        <f t="shared" si="5"/>
        <v>1984.4800000000002</v>
      </c>
      <c r="P35" s="73"/>
      <c r="Q35" s="61"/>
      <c r="S35" s="61"/>
      <c r="U35" s="60"/>
      <c r="V35" s="24"/>
    </row>
    <row r="36" spans="1:22" s="75" customFormat="1" ht="15" customHeight="1" outlineLevel="2">
      <c r="A36" s="96">
        <v>33</v>
      </c>
      <c r="B36" s="94" t="s">
        <v>85</v>
      </c>
      <c r="C36" s="66" t="s">
        <v>2</v>
      </c>
      <c r="D36" s="66"/>
      <c r="E36" s="68">
        <v>15</v>
      </c>
      <c r="F36" s="69">
        <v>291.86</v>
      </c>
      <c r="G36" s="70">
        <f t="shared" ref="G36:G67" si="6">F36*E36</f>
        <v>4377.9000000000005</v>
      </c>
      <c r="H36" s="71">
        <f t="shared" ref="H36:H67" si="7">ROUND((((G36)-VLOOKUP(G36,TARIFA,1))*VLOOKUP(G36,TARIFA,4))+VLOOKUP(G36,TARIFA,3),2)</f>
        <v>412.03</v>
      </c>
      <c r="I36" s="71">
        <f t="shared" ref="I36:I67" si="8">ROUND((((G36-VLOOKUP(G36,TARIFA,1))*VLOOKUP(G36,TARIFA,4))*VLOOKUP(G36,SUBSIDIO,4))+VLOOKUP(G36,SUBSIDIO,3),2)</f>
        <v>0</v>
      </c>
      <c r="J36" s="71">
        <v>0</v>
      </c>
      <c r="K36" s="71">
        <v>0</v>
      </c>
      <c r="L36" s="71">
        <f t="shared" ref="L36:L67" si="9">H36-I36</f>
        <v>412.03</v>
      </c>
      <c r="M36" s="71">
        <v>0</v>
      </c>
      <c r="N36" s="71">
        <f t="shared" ref="N36:N67" si="10">L36+M36</f>
        <v>412.03</v>
      </c>
      <c r="O36" s="71">
        <f t="shared" ref="O36:O67" si="11">G36+J36+K36-N36</f>
        <v>3965.8700000000008</v>
      </c>
      <c r="P36" s="73"/>
      <c r="Q36" s="74"/>
      <c r="S36" s="74"/>
      <c r="U36" s="76"/>
      <c r="V36" s="77"/>
    </row>
    <row r="37" spans="1:22" ht="15" customHeight="1" outlineLevel="2">
      <c r="A37" s="96">
        <v>34</v>
      </c>
      <c r="B37" s="94" t="s">
        <v>104</v>
      </c>
      <c r="C37" s="65" t="s">
        <v>105</v>
      </c>
      <c r="D37" s="66"/>
      <c r="E37" s="68">
        <v>15</v>
      </c>
      <c r="F37" s="69">
        <v>107.72</v>
      </c>
      <c r="G37" s="70">
        <f t="shared" si="6"/>
        <v>1615.8</v>
      </c>
      <c r="H37" s="71">
        <f t="shared" si="7"/>
        <v>92.39</v>
      </c>
      <c r="I37" s="71">
        <f t="shared" si="8"/>
        <v>200.7</v>
      </c>
      <c r="J37" s="71">
        <v>0</v>
      </c>
      <c r="K37" s="71">
        <v>0</v>
      </c>
      <c r="L37" s="71">
        <f t="shared" si="9"/>
        <v>-108.30999999999999</v>
      </c>
      <c r="M37" s="71">
        <v>400</v>
      </c>
      <c r="N37" s="71">
        <f t="shared" si="10"/>
        <v>291.69</v>
      </c>
      <c r="O37" s="71">
        <f t="shared" si="11"/>
        <v>1324.11</v>
      </c>
      <c r="P37" s="73"/>
      <c r="Q37" s="61"/>
      <c r="S37" s="61"/>
      <c r="U37" s="60"/>
      <c r="V37" s="24"/>
    </row>
    <row r="38" spans="1:22" ht="15" customHeight="1" outlineLevel="2">
      <c r="A38" s="96">
        <v>35</v>
      </c>
      <c r="B38" s="94" t="s">
        <v>167</v>
      </c>
      <c r="C38" s="65" t="s">
        <v>168</v>
      </c>
      <c r="D38" s="66"/>
      <c r="E38" s="68">
        <v>15</v>
      </c>
      <c r="F38" s="69">
        <v>200</v>
      </c>
      <c r="G38" s="70">
        <f t="shared" si="6"/>
        <v>3000</v>
      </c>
      <c r="H38" s="71">
        <f t="shared" si="7"/>
        <v>222.32</v>
      </c>
      <c r="I38" s="71">
        <f t="shared" si="8"/>
        <v>145.35</v>
      </c>
      <c r="J38" s="71">
        <v>0</v>
      </c>
      <c r="K38" s="71">
        <v>0</v>
      </c>
      <c r="L38" s="71">
        <f t="shared" si="9"/>
        <v>76.97</v>
      </c>
      <c r="M38" s="71">
        <v>0</v>
      </c>
      <c r="N38" s="71">
        <f t="shared" si="10"/>
        <v>76.97</v>
      </c>
      <c r="O38" s="71">
        <f t="shared" si="11"/>
        <v>2923.03</v>
      </c>
      <c r="P38" s="73"/>
      <c r="Q38" s="61"/>
      <c r="S38" s="61"/>
      <c r="U38" s="60"/>
      <c r="V38" s="24"/>
    </row>
    <row r="39" spans="1:22" ht="15" customHeight="1" outlineLevel="2">
      <c r="A39" s="96">
        <v>36</v>
      </c>
      <c r="B39" s="94" t="s">
        <v>108</v>
      </c>
      <c r="C39" s="66" t="s">
        <v>192</v>
      </c>
      <c r="D39" s="66"/>
      <c r="E39" s="68">
        <v>15</v>
      </c>
      <c r="F39" s="69">
        <v>107.72</v>
      </c>
      <c r="G39" s="70">
        <f t="shared" si="6"/>
        <v>1615.8</v>
      </c>
      <c r="H39" s="71">
        <f t="shared" si="7"/>
        <v>92.39</v>
      </c>
      <c r="I39" s="71">
        <f t="shared" si="8"/>
        <v>200.7</v>
      </c>
      <c r="J39" s="71">
        <v>0</v>
      </c>
      <c r="K39" s="71">
        <v>0</v>
      </c>
      <c r="L39" s="71">
        <f t="shared" si="9"/>
        <v>-108.30999999999999</v>
      </c>
      <c r="M39" s="71">
        <v>0</v>
      </c>
      <c r="N39" s="71">
        <f t="shared" si="10"/>
        <v>-108.30999999999999</v>
      </c>
      <c r="O39" s="71">
        <f t="shared" si="11"/>
        <v>1724.11</v>
      </c>
      <c r="P39" s="73"/>
      <c r="Q39" s="61"/>
      <c r="S39" s="61"/>
      <c r="U39" s="60"/>
      <c r="V39" s="24"/>
    </row>
    <row r="40" spans="1:22" ht="15" customHeight="1" outlineLevel="2">
      <c r="A40" s="96">
        <v>37</v>
      </c>
      <c r="B40" s="94" t="s">
        <v>169</v>
      </c>
      <c r="C40" s="66" t="s">
        <v>210</v>
      </c>
      <c r="D40" s="66"/>
      <c r="E40" s="68">
        <v>15</v>
      </c>
      <c r="F40" s="69">
        <v>365.4</v>
      </c>
      <c r="G40" s="70">
        <f t="shared" si="6"/>
        <v>5481</v>
      </c>
      <c r="H40" s="71">
        <f t="shared" si="7"/>
        <v>623.54999999999995</v>
      </c>
      <c r="I40" s="71">
        <f t="shared" si="8"/>
        <v>0</v>
      </c>
      <c r="J40" s="71">
        <v>0</v>
      </c>
      <c r="K40" s="71">
        <v>0</v>
      </c>
      <c r="L40" s="71">
        <f t="shared" si="9"/>
        <v>623.54999999999995</v>
      </c>
      <c r="M40" s="71">
        <v>2000</v>
      </c>
      <c r="N40" s="71">
        <f t="shared" si="10"/>
        <v>2623.55</v>
      </c>
      <c r="O40" s="71">
        <f t="shared" si="11"/>
        <v>2857.45</v>
      </c>
      <c r="P40" s="73"/>
      <c r="Q40" s="61"/>
      <c r="S40" s="61"/>
      <c r="U40" s="60"/>
      <c r="V40" s="24"/>
    </row>
    <row r="41" spans="1:22" ht="15" customHeight="1" outlineLevel="2">
      <c r="A41" s="96">
        <v>38</v>
      </c>
      <c r="B41" s="94" t="s">
        <v>170</v>
      </c>
      <c r="C41" s="66" t="s">
        <v>171</v>
      </c>
      <c r="D41" s="66"/>
      <c r="E41" s="68">
        <v>15</v>
      </c>
      <c r="F41" s="69">
        <v>140</v>
      </c>
      <c r="G41" s="70">
        <f t="shared" si="6"/>
        <v>2100</v>
      </c>
      <c r="H41" s="71">
        <f t="shared" si="7"/>
        <v>124.4</v>
      </c>
      <c r="I41" s="71">
        <f t="shared" si="8"/>
        <v>188.7</v>
      </c>
      <c r="J41" s="71">
        <v>0</v>
      </c>
      <c r="K41" s="71">
        <v>0</v>
      </c>
      <c r="L41" s="71">
        <f t="shared" si="9"/>
        <v>-64.299999999999983</v>
      </c>
      <c r="M41" s="71">
        <v>0</v>
      </c>
      <c r="N41" s="71">
        <f t="shared" si="10"/>
        <v>-64.299999999999983</v>
      </c>
      <c r="O41" s="71">
        <f t="shared" si="11"/>
        <v>2164.3000000000002</v>
      </c>
      <c r="P41" s="73"/>
      <c r="Q41" s="61"/>
      <c r="S41" s="61"/>
      <c r="U41" s="60"/>
      <c r="V41" s="24"/>
    </row>
    <row r="42" spans="1:22" ht="15" customHeight="1" outlineLevel="2">
      <c r="A42" s="96">
        <v>39</v>
      </c>
      <c r="B42" s="94" t="s">
        <v>97</v>
      </c>
      <c r="C42" s="65" t="s">
        <v>63</v>
      </c>
      <c r="D42" s="67"/>
      <c r="E42" s="68">
        <v>15</v>
      </c>
      <c r="F42" s="69">
        <v>127.12</v>
      </c>
      <c r="G42" s="70">
        <f t="shared" si="6"/>
        <v>1906.8000000000002</v>
      </c>
      <c r="H42" s="71">
        <f t="shared" si="7"/>
        <v>111.02</v>
      </c>
      <c r="I42" s="71">
        <f t="shared" si="8"/>
        <v>188.7</v>
      </c>
      <c r="J42" s="71">
        <v>0</v>
      </c>
      <c r="K42" s="71">
        <v>0</v>
      </c>
      <c r="L42" s="71">
        <f t="shared" si="9"/>
        <v>-77.679999999999993</v>
      </c>
      <c r="M42" s="71">
        <v>250</v>
      </c>
      <c r="N42" s="71">
        <f t="shared" si="10"/>
        <v>172.32</v>
      </c>
      <c r="O42" s="71">
        <f t="shared" si="11"/>
        <v>1734.4800000000002</v>
      </c>
      <c r="P42" s="73"/>
      <c r="Q42" s="61"/>
      <c r="S42" s="61"/>
      <c r="U42" s="60"/>
      <c r="V42" s="24"/>
    </row>
    <row r="43" spans="1:22" ht="15" customHeight="1" outlineLevel="2">
      <c r="A43" s="96">
        <v>40</v>
      </c>
      <c r="B43" s="94" t="s">
        <v>123</v>
      </c>
      <c r="C43" s="65" t="s">
        <v>109</v>
      </c>
      <c r="D43" s="66"/>
      <c r="E43" s="68">
        <v>15</v>
      </c>
      <c r="F43" s="69">
        <v>110.57</v>
      </c>
      <c r="G43" s="70">
        <f t="shared" si="6"/>
        <v>1658.55</v>
      </c>
      <c r="H43" s="71">
        <f t="shared" si="7"/>
        <v>95.13</v>
      </c>
      <c r="I43" s="71">
        <f t="shared" si="8"/>
        <v>200.7</v>
      </c>
      <c r="J43" s="71">
        <v>0</v>
      </c>
      <c r="K43" s="71">
        <v>0</v>
      </c>
      <c r="L43" s="71">
        <f t="shared" si="9"/>
        <v>-105.57</v>
      </c>
      <c r="M43" s="71">
        <v>0</v>
      </c>
      <c r="N43" s="71">
        <f t="shared" si="10"/>
        <v>-105.57</v>
      </c>
      <c r="O43" s="71">
        <f t="shared" si="11"/>
        <v>1764.12</v>
      </c>
      <c r="P43" s="73"/>
      <c r="Q43" s="61"/>
      <c r="S43" s="61"/>
      <c r="U43" s="60"/>
      <c r="V43" s="24"/>
    </row>
    <row r="44" spans="1:22" ht="15" customHeight="1" outlineLevel="2">
      <c r="A44" s="96">
        <v>41</v>
      </c>
      <c r="B44" s="94" t="s">
        <v>203</v>
      </c>
      <c r="C44" s="65" t="s">
        <v>204</v>
      </c>
      <c r="D44" s="66"/>
      <c r="E44" s="68">
        <v>15</v>
      </c>
      <c r="F44" s="69">
        <v>128.19</v>
      </c>
      <c r="G44" s="70">
        <f t="shared" si="6"/>
        <v>1922.85</v>
      </c>
      <c r="H44" s="71">
        <f t="shared" si="7"/>
        <v>112.04</v>
      </c>
      <c r="I44" s="71">
        <f t="shared" si="8"/>
        <v>188.7</v>
      </c>
      <c r="J44" s="71">
        <v>0</v>
      </c>
      <c r="K44" s="71">
        <v>0</v>
      </c>
      <c r="L44" s="71">
        <f t="shared" si="9"/>
        <v>-76.659999999999982</v>
      </c>
      <c r="M44" s="71">
        <v>0</v>
      </c>
      <c r="N44" s="71">
        <f t="shared" si="10"/>
        <v>-76.659999999999982</v>
      </c>
      <c r="O44" s="71">
        <f t="shared" si="11"/>
        <v>1999.51</v>
      </c>
      <c r="P44" s="73"/>
      <c r="Q44" s="61"/>
      <c r="S44" s="61"/>
      <c r="U44" s="60"/>
      <c r="V44" s="24"/>
    </row>
    <row r="45" spans="1:22" ht="15" customHeight="1" outlineLevel="2">
      <c r="A45" s="96">
        <v>42</v>
      </c>
      <c r="B45" s="94" t="s">
        <v>94</v>
      </c>
      <c r="C45" s="65" t="s">
        <v>5</v>
      </c>
      <c r="D45" s="66"/>
      <c r="E45" s="68">
        <v>15</v>
      </c>
      <c r="F45" s="69">
        <v>115.02</v>
      </c>
      <c r="G45" s="70">
        <f t="shared" si="6"/>
        <v>1725.3</v>
      </c>
      <c r="H45" s="71">
        <f t="shared" si="7"/>
        <v>99.4</v>
      </c>
      <c r="I45" s="71">
        <f t="shared" si="8"/>
        <v>193.8</v>
      </c>
      <c r="J45" s="71">
        <v>0</v>
      </c>
      <c r="K45" s="71">
        <v>0</v>
      </c>
      <c r="L45" s="71">
        <f t="shared" si="9"/>
        <v>-94.4</v>
      </c>
      <c r="M45" s="71">
        <v>0</v>
      </c>
      <c r="N45" s="71">
        <f t="shared" si="10"/>
        <v>-94.4</v>
      </c>
      <c r="O45" s="71">
        <f t="shared" si="11"/>
        <v>1819.7</v>
      </c>
      <c r="P45" s="73"/>
      <c r="Q45" s="61"/>
      <c r="S45" s="61"/>
      <c r="U45" s="60"/>
      <c r="V45" s="24"/>
    </row>
    <row r="46" spans="1:22" s="75" customFormat="1" ht="15" customHeight="1" outlineLevel="2">
      <c r="A46" s="96">
        <v>43</v>
      </c>
      <c r="B46" s="94" t="s">
        <v>172</v>
      </c>
      <c r="C46" s="66" t="s">
        <v>121</v>
      </c>
      <c r="D46" s="66"/>
      <c r="E46" s="68">
        <v>14</v>
      </c>
      <c r="F46" s="69">
        <v>140</v>
      </c>
      <c r="G46" s="70">
        <f t="shared" si="6"/>
        <v>1960</v>
      </c>
      <c r="H46" s="71">
        <f t="shared" si="7"/>
        <v>114.42</v>
      </c>
      <c r="I46" s="71">
        <f t="shared" si="8"/>
        <v>188.7</v>
      </c>
      <c r="J46" s="71">
        <v>0</v>
      </c>
      <c r="K46" s="71">
        <v>0</v>
      </c>
      <c r="L46" s="71">
        <f t="shared" si="9"/>
        <v>-74.279999999999987</v>
      </c>
      <c r="M46" s="71">
        <v>0</v>
      </c>
      <c r="N46" s="71">
        <f t="shared" si="10"/>
        <v>-74.279999999999987</v>
      </c>
      <c r="O46" s="71">
        <f t="shared" si="11"/>
        <v>2034.28</v>
      </c>
      <c r="P46" s="73"/>
      <c r="Q46" s="74"/>
      <c r="S46" s="74"/>
      <c r="U46" s="76"/>
      <c r="V46" s="77"/>
    </row>
    <row r="47" spans="1:22" s="75" customFormat="1" ht="15" customHeight="1" outlineLevel="2">
      <c r="A47" s="96">
        <v>44</v>
      </c>
      <c r="B47" s="94" t="s">
        <v>107</v>
      </c>
      <c r="C47" s="65" t="s">
        <v>101</v>
      </c>
      <c r="D47" s="66"/>
      <c r="E47" s="68">
        <v>15</v>
      </c>
      <c r="F47" s="69">
        <v>123.23</v>
      </c>
      <c r="G47" s="70">
        <f t="shared" si="6"/>
        <v>1848.45</v>
      </c>
      <c r="H47" s="71">
        <f t="shared" si="7"/>
        <v>107.28</v>
      </c>
      <c r="I47" s="71">
        <f t="shared" si="8"/>
        <v>188.7</v>
      </c>
      <c r="J47" s="71">
        <v>0</v>
      </c>
      <c r="K47" s="71">
        <v>0</v>
      </c>
      <c r="L47" s="71">
        <f t="shared" si="9"/>
        <v>-81.419999999999987</v>
      </c>
      <c r="M47" s="71">
        <v>0</v>
      </c>
      <c r="N47" s="71">
        <f t="shared" si="10"/>
        <v>-81.419999999999987</v>
      </c>
      <c r="O47" s="71">
        <f t="shared" si="11"/>
        <v>1929.8700000000001</v>
      </c>
      <c r="P47" s="73"/>
      <c r="Q47" s="74"/>
      <c r="S47" s="74"/>
      <c r="U47" s="76"/>
      <c r="V47" s="77"/>
    </row>
    <row r="48" spans="1:22" s="75" customFormat="1" ht="15" customHeight="1" outlineLevel="2">
      <c r="A48" s="96">
        <v>45</v>
      </c>
      <c r="B48" s="94" t="s">
        <v>127</v>
      </c>
      <c r="C48" s="65" t="s">
        <v>119</v>
      </c>
      <c r="D48" s="66"/>
      <c r="E48" s="68">
        <v>15</v>
      </c>
      <c r="F48" s="69">
        <v>128.19999999999999</v>
      </c>
      <c r="G48" s="70">
        <f t="shared" si="6"/>
        <v>1922.9999999999998</v>
      </c>
      <c r="H48" s="71">
        <f t="shared" si="7"/>
        <v>112.05</v>
      </c>
      <c r="I48" s="71">
        <f t="shared" si="8"/>
        <v>188.7</v>
      </c>
      <c r="J48" s="71">
        <v>0</v>
      </c>
      <c r="K48" s="71">
        <v>0</v>
      </c>
      <c r="L48" s="71">
        <f t="shared" si="9"/>
        <v>-76.649999999999991</v>
      </c>
      <c r="M48" s="71">
        <v>0</v>
      </c>
      <c r="N48" s="71">
        <f t="shared" si="10"/>
        <v>-76.649999999999991</v>
      </c>
      <c r="O48" s="71">
        <f t="shared" si="11"/>
        <v>1999.6499999999999</v>
      </c>
      <c r="P48" s="73"/>
      <c r="Q48" s="74"/>
      <c r="S48" s="74"/>
      <c r="U48" s="76"/>
      <c r="V48" s="77"/>
    </row>
    <row r="49" spans="1:30" ht="15" customHeight="1" outlineLevel="2">
      <c r="A49" s="96">
        <v>46</v>
      </c>
      <c r="B49" s="94" t="s">
        <v>118</v>
      </c>
      <c r="C49" s="65" t="s">
        <v>119</v>
      </c>
      <c r="D49" s="66"/>
      <c r="E49" s="68">
        <v>15</v>
      </c>
      <c r="F49" s="69">
        <v>120.39</v>
      </c>
      <c r="G49" s="70">
        <f t="shared" si="6"/>
        <v>1805.85</v>
      </c>
      <c r="H49" s="71">
        <f t="shared" si="7"/>
        <v>104.56</v>
      </c>
      <c r="I49" s="71">
        <f t="shared" si="8"/>
        <v>188.7</v>
      </c>
      <c r="J49" s="71">
        <v>0</v>
      </c>
      <c r="K49" s="71">
        <v>0</v>
      </c>
      <c r="L49" s="71">
        <f t="shared" si="9"/>
        <v>-84.139999999999986</v>
      </c>
      <c r="M49" s="71">
        <v>0</v>
      </c>
      <c r="N49" s="71">
        <f t="shared" si="10"/>
        <v>-84.139999999999986</v>
      </c>
      <c r="O49" s="71">
        <f t="shared" si="11"/>
        <v>1889.9899999999998</v>
      </c>
      <c r="P49" s="73"/>
      <c r="Q49" s="61"/>
      <c r="R49" s="78"/>
      <c r="S49" s="61"/>
      <c r="T49" s="78"/>
      <c r="U49" s="60"/>
      <c r="V49" s="23"/>
      <c r="W49" s="78"/>
      <c r="X49" s="78"/>
      <c r="Y49" s="78"/>
      <c r="Z49" s="78"/>
      <c r="AA49" s="78"/>
      <c r="AB49" s="78"/>
      <c r="AC49" s="78"/>
      <c r="AD49" s="78"/>
    </row>
    <row r="50" spans="1:30" s="75" customFormat="1" ht="15" customHeight="1" outlineLevel="2">
      <c r="A50" s="96">
        <v>47</v>
      </c>
      <c r="B50" s="94" t="s">
        <v>173</v>
      </c>
      <c r="C50" s="65" t="s">
        <v>65</v>
      </c>
      <c r="D50" s="66"/>
      <c r="E50" s="68">
        <v>15</v>
      </c>
      <c r="F50" s="69">
        <v>128.66</v>
      </c>
      <c r="G50" s="70">
        <f t="shared" si="6"/>
        <v>1929.8999999999999</v>
      </c>
      <c r="H50" s="71">
        <f t="shared" si="7"/>
        <v>112.5</v>
      </c>
      <c r="I50" s="71">
        <f t="shared" si="8"/>
        <v>188.7</v>
      </c>
      <c r="J50" s="71">
        <v>0</v>
      </c>
      <c r="K50" s="71">
        <v>0</v>
      </c>
      <c r="L50" s="71">
        <f t="shared" si="9"/>
        <v>-76.199999999999989</v>
      </c>
      <c r="M50" s="71">
        <v>0</v>
      </c>
      <c r="N50" s="71">
        <f t="shared" si="10"/>
        <v>-76.199999999999989</v>
      </c>
      <c r="O50" s="71">
        <f t="shared" si="11"/>
        <v>2006.1</v>
      </c>
      <c r="P50" s="73"/>
      <c r="Q50" s="74"/>
      <c r="S50" s="74"/>
      <c r="U50" s="76"/>
      <c r="V50" s="77"/>
    </row>
    <row r="51" spans="1:30" s="16" customFormat="1" ht="15" customHeight="1" outlineLevel="2">
      <c r="A51" s="96">
        <v>48</v>
      </c>
      <c r="B51" s="94" t="s">
        <v>87</v>
      </c>
      <c r="C51" s="65" t="s">
        <v>132</v>
      </c>
      <c r="D51" s="66"/>
      <c r="E51" s="68">
        <v>15</v>
      </c>
      <c r="F51" s="69">
        <v>123.23</v>
      </c>
      <c r="G51" s="70">
        <f t="shared" si="6"/>
        <v>1848.45</v>
      </c>
      <c r="H51" s="71">
        <f t="shared" si="7"/>
        <v>107.28</v>
      </c>
      <c r="I51" s="71">
        <f t="shared" si="8"/>
        <v>188.7</v>
      </c>
      <c r="J51" s="71">
        <v>0</v>
      </c>
      <c r="K51" s="71">
        <v>0</v>
      </c>
      <c r="L51" s="71">
        <f t="shared" si="9"/>
        <v>-81.419999999999987</v>
      </c>
      <c r="M51" s="71">
        <v>0</v>
      </c>
      <c r="N51" s="71">
        <f t="shared" si="10"/>
        <v>-81.419999999999987</v>
      </c>
      <c r="O51" s="71">
        <f t="shared" si="11"/>
        <v>1929.8700000000001</v>
      </c>
      <c r="P51" s="73"/>
      <c r="Q51" s="61" t="s">
        <v>193</v>
      </c>
      <c r="R51" s="14"/>
      <c r="S51" s="61"/>
      <c r="T51" s="14"/>
      <c r="U51" s="60"/>
      <c r="V51" s="24"/>
      <c r="W51" s="14"/>
      <c r="X51" s="14"/>
      <c r="Y51" s="14"/>
      <c r="Z51" s="14"/>
      <c r="AA51" s="14"/>
      <c r="AB51" s="14"/>
      <c r="AC51" s="14"/>
      <c r="AD51" s="14"/>
    </row>
    <row r="52" spans="1:30" s="16" customFormat="1" ht="15" customHeight="1" outlineLevel="2">
      <c r="A52" s="96">
        <v>49</v>
      </c>
      <c r="B52" s="94" t="s">
        <v>115</v>
      </c>
      <c r="C52" s="66" t="s">
        <v>102</v>
      </c>
      <c r="D52" s="66"/>
      <c r="E52" s="68">
        <v>15</v>
      </c>
      <c r="F52" s="69">
        <v>120.39</v>
      </c>
      <c r="G52" s="70">
        <f t="shared" si="6"/>
        <v>1805.85</v>
      </c>
      <c r="H52" s="71">
        <f t="shared" si="7"/>
        <v>104.56</v>
      </c>
      <c r="I52" s="71">
        <f t="shared" si="8"/>
        <v>188.7</v>
      </c>
      <c r="J52" s="71">
        <v>0</v>
      </c>
      <c r="K52" s="71">
        <v>0</v>
      </c>
      <c r="L52" s="71">
        <f t="shared" si="9"/>
        <v>-84.139999999999986</v>
      </c>
      <c r="M52" s="71">
        <v>85.99</v>
      </c>
      <c r="N52" s="71">
        <f t="shared" si="10"/>
        <v>1.8500000000000085</v>
      </c>
      <c r="O52" s="71">
        <f t="shared" si="11"/>
        <v>1804</v>
      </c>
      <c r="P52" s="73"/>
      <c r="Q52" s="61"/>
      <c r="R52" s="14"/>
      <c r="S52" s="61"/>
      <c r="T52" s="14"/>
      <c r="U52" s="60"/>
      <c r="V52" s="24"/>
      <c r="W52" s="14"/>
      <c r="X52" s="14"/>
      <c r="Y52" s="14"/>
      <c r="Z52" s="14"/>
      <c r="AA52" s="14"/>
      <c r="AB52" s="14"/>
      <c r="AC52" s="14"/>
      <c r="AD52" s="14"/>
    </row>
    <row r="53" spans="1:30" s="75" customFormat="1" ht="15" customHeight="1" outlineLevel="2">
      <c r="A53" s="96">
        <v>50</v>
      </c>
      <c r="B53" s="94" t="s">
        <v>83</v>
      </c>
      <c r="C53" s="65" t="s">
        <v>105</v>
      </c>
      <c r="D53" s="67"/>
      <c r="E53" s="68">
        <v>15</v>
      </c>
      <c r="F53" s="69">
        <v>120.84</v>
      </c>
      <c r="G53" s="70">
        <f t="shared" si="6"/>
        <v>1812.6000000000001</v>
      </c>
      <c r="H53" s="71">
        <f t="shared" si="7"/>
        <v>104.99</v>
      </c>
      <c r="I53" s="71">
        <f t="shared" si="8"/>
        <v>188.7</v>
      </c>
      <c r="J53" s="71">
        <v>0</v>
      </c>
      <c r="K53" s="71">
        <v>0</v>
      </c>
      <c r="L53" s="71">
        <f t="shared" si="9"/>
        <v>-83.71</v>
      </c>
      <c r="M53" s="71">
        <v>0</v>
      </c>
      <c r="N53" s="71">
        <f t="shared" si="10"/>
        <v>-83.71</v>
      </c>
      <c r="O53" s="71">
        <f t="shared" si="11"/>
        <v>1896.3100000000002</v>
      </c>
      <c r="P53" s="73"/>
      <c r="Q53" s="74"/>
      <c r="S53" s="74"/>
      <c r="U53" s="76"/>
      <c r="V53" s="77"/>
    </row>
    <row r="54" spans="1:30" s="75" customFormat="1" ht="15" customHeight="1" outlineLevel="2">
      <c r="A54" s="96">
        <v>51</v>
      </c>
      <c r="B54" s="94" t="s">
        <v>205</v>
      </c>
      <c r="C54" s="66" t="s">
        <v>141</v>
      </c>
      <c r="D54" s="66"/>
      <c r="E54" s="68">
        <v>15</v>
      </c>
      <c r="F54" s="69">
        <v>93.33</v>
      </c>
      <c r="G54" s="70">
        <f t="shared" si="6"/>
        <v>1399.95</v>
      </c>
      <c r="H54" s="71">
        <f t="shared" si="7"/>
        <v>78.58</v>
      </c>
      <c r="I54" s="71">
        <f t="shared" si="8"/>
        <v>200.7</v>
      </c>
      <c r="J54" s="71">
        <v>0</v>
      </c>
      <c r="K54" s="71">
        <v>0</v>
      </c>
      <c r="L54" s="71">
        <f t="shared" si="9"/>
        <v>-122.11999999999999</v>
      </c>
      <c r="M54" s="71">
        <v>0</v>
      </c>
      <c r="N54" s="71">
        <f t="shared" si="10"/>
        <v>-122.11999999999999</v>
      </c>
      <c r="O54" s="71">
        <f t="shared" si="11"/>
        <v>1522.07</v>
      </c>
      <c r="P54" s="73"/>
      <c r="Q54" s="74"/>
      <c r="R54" s="11"/>
      <c r="S54" s="74"/>
      <c r="T54" s="11"/>
      <c r="U54" s="76"/>
      <c r="V54" s="55"/>
      <c r="W54" s="11"/>
      <c r="X54" s="11"/>
      <c r="Y54" s="11"/>
      <c r="Z54" s="11"/>
      <c r="AA54" s="11"/>
      <c r="AB54" s="11"/>
      <c r="AC54" s="11"/>
      <c r="AD54" s="11"/>
    </row>
    <row r="55" spans="1:30" s="75" customFormat="1" ht="15" customHeight="1" outlineLevel="2">
      <c r="A55" s="96">
        <v>52</v>
      </c>
      <c r="B55" s="94" t="s">
        <v>174</v>
      </c>
      <c r="C55" s="66" t="s">
        <v>121</v>
      </c>
      <c r="D55" s="66"/>
      <c r="E55" s="68">
        <v>15</v>
      </c>
      <c r="F55" s="69">
        <v>140</v>
      </c>
      <c r="G55" s="70">
        <f t="shared" si="6"/>
        <v>2100</v>
      </c>
      <c r="H55" s="71">
        <f t="shared" si="7"/>
        <v>124.4</v>
      </c>
      <c r="I55" s="71">
        <f t="shared" si="8"/>
        <v>188.7</v>
      </c>
      <c r="J55" s="71">
        <v>0</v>
      </c>
      <c r="K55" s="71">
        <v>0</v>
      </c>
      <c r="L55" s="71">
        <f t="shared" si="9"/>
        <v>-64.299999999999983</v>
      </c>
      <c r="M55" s="71">
        <v>0</v>
      </c>
      <c r="N55" s="71">
        <f t="shared" si="10"/>
        <v>-64.299999999999983</v>
      </c>
      <c r="O55" s="71">
        <f t="shared" si="11"/>
        <v>2164.3000000000002</v>
      </c>
      <c r="P55" s="73"/>
      <c r="Q55" s="74"/>
      <c r="S55" s="74"/>
      <c r="U55" s="76"/>
      <c r="V55" s="77"/>
    </row>
    <row r="56" spans="1:30" s="75" customFormat="1" ht="15" customHeight="1" outlineLevel="2">
      <c r="A56" s="96">
        <v>53</v>
      </c>
      <c r="B56" s="94" t="s">
        <v>194</v>
      </c>
      <c r="C56" s="66" t="s">
        <v>175</v>
      </c>
      <c r="D56" s="66"/>
      <c r="E56" s="68">
        <v>15</v>
      </c>
      <c r="F56" s="69">
        <v>334.6</v>
      </c>
      <c r="G56" s="70">
        <f t="shared" si="6"/>
        <v>5019</v>
      </c>
      <c r="H56" s="71">
        <f t="shared" si="7"/>
        <v>526.91</v>
      </c>
      <c r="I56" s="71">
        <f t="shared" si="8"/>
        <v>0</v>
      </c>
      <c r="J56" s="71">
        <v>0</v>
      </c>
      <c r="K56" s="71">
        <v>0</v>
      </c>
      <c r="L56" s="71">
        <f t="shared" si="9"/>
        <v>526.91</v>
      </c>
      <c r="M56" s="71">
        <v>0</v>
      </c>
      <c r="N56" s="71">
        <f t="shared" si="10"/>
        <v>526.91</v>
      </c>
      <c r="O56" s="71">
        <f t="shared" si="11"/>
        <v>4492.09</v>
      </c>
      <c r="P56" s="73"/>
      <c r="Q56" s="74"/>
      <c r="S56" s="74"/>
      <c r="U56" s="76"/>
      <c r="V56" s="77"/>
    </row>
    <row r="57" spans="1:30" s="75" customFormat="1" ht="15" customHeight="1" outlineLevel="2">
      <c r="A57" s="96">
        <v>54</v>
      </c>
      <c r="B57" s="94" t="s">
        <v>176</v>
      </c>
      <c r="C57" s="65" t="s">
        <v>101</v>
      </c>
      <c r="D57" s="66"/>
      <c r="E57" s="68">
        <v>15</v>
      </c>
      <c r="F57" s="69">
        <v>110</v>
      </c>
      <c r="G57" s="70">
        <f t="shared" si="6"/>
        <v>1650</v>
      </c>
      <c r="H57" s="71">
        <f t="shared" si="7"/>
        <v>94.58</v>
      </c>
      <c r="I57" s="71">
        <f t="shared" si="8"/>
        <v>200.7</v>
      </c>
      <c r="J57" s="71">
        <v>0</v>
      </c>
      <c r="K57" s="71">
        <v>0</v>
      </c>
      <c r="L57" s="71">
        <f t="shared" si="9"/>
        <v>-106.11999999999999</v>
      </c>
      <c r="M57" s="71">
        <v>0</v>
      </c>
      <c r="N57" s="71">
        <f t="shared" si="10"/>
        <v>-106.11999999999999</v>
      </c>
      <c r="O57" s="71">
        <f t="shared" si="11"/>
        <v>1756.12</v>
      </c>
      <c r="P57" s="73"/>
      <c r="Q57" s="74"/>
      <c r="S57" s="74"/>
      <c r="U57" s="76"/>
      <c r="V57" s="77"/>
    </row>
    <row r="58" spans="1:30" s="75" customFormat="1" ht="15" customHeight="1" outlineLevel="2">
      <c r="A58" s="96">
        <v>55</v>
      </c>
      <c r="B58" s="94" t="s">
        <v>177</v>
      </c>
      <c r="C58" s="65" t="s">
        <v>105</v>
      </c>
      <c r="D58" s="66"/>
      <c r="E58" s="68">
        <v>15</v>
      </c>
      <c r="F58" s="69">
        <v>115</v>
      </c>
      <c r="G58" s="70">
        <f t="shared" si="6"/>
        <v>1725</v>
      </c>
      <c r="H58" s="71">
        <f t="shared" si="7"/>
        <v>99.38</v>
      </c>
      <c r="I58" s="71">
        <f t="shared" si="8"/>
        <v>193.8</v>
      </c>
      <c r="J58" s="71">
        <v>0</v>
      </c>
      <c r="K58" s="71">
        <v>0</v>
      </c>
      <c r="L58" s="71">
        <f t="shared" si="9"/>
        <v>-94.420000000000016</v>
      </c>
      <c r="M58" s="71">
        <v>0</v>
      </c>
      <c r="N58" s="71">
        <f t="shared" si="10"/>
        <v>-94.420000000000016</v>
      </c>
      <c r="O58" s="71">
        <f t="shared" si="11"/>
        <v>1819.42</v>
      </c>
      <c r="P58" s="73"/>
      <c r="Q58" s="74"/>
      <c r="S58" s="74"/>
      <c r="U58" s="76"/>
      <c r="V58" s="77"/>
    </row>
    <row r="59" spans="1:30" s="75" customFormat="1" ht="15" customHeight="1" outlineLevel="2">
      <c r="A59" s="96">
        <v>56</v>
      </c>
      <c r="B59" s="94" t="s">
        <v>206</v>
      </c>
      <c r="C59" s="66" t="s">
        <v>141</v>
      </c>
      <c r="D59" s="66"/>
      <c r="E59" s="68">
        <v>15</v>
      </c>
      <c r="F59" s="69">
        <v>93.33</v>
      </c>
      <c r="G59" s="70">
        <f t="shared" si="6"/>
        <v>1399.95</v>
      </c>
      <c r="H59" s="71">
        <f t="shared" si="7"/>
        <v>78.58</v>
      </c>
      <c r="I59" s="71">
        <f t="shared" si="8"/>
        <v>200.7</v>
      </c>
      <c r="J59" s="71">
        <v>0</v>
      </c>
      <c r="K59" s="71">
        <v>0</v>
      </c>
      <c r="L59" s="71">
        <f t="shared" si="9"/>
        <v>-122.11999999999999</v>
      </c>
      <c r="M59" s="71">
        <v>0</v>
      </c>
      <c r="N59" s="71">
        <f t="shared" si="10"/>
        <v>-122.11999999999999</v>
      </c>
      <c r="O59" s="71">
        <f t="shared" si="11"/>
        <v>1522.07</v>
      </c>
      <c r="P59" s="73"/>
      <c r="Q59" s="74"/>
      <c r="R59" s="11"/>
      <c r="S59" s="74"/>
      <c r="T59" s="11"/>
      <c r="U59" s="76"/>
      <c r="V59" s="55"/>
      <c r="W59" s="11"/>
      <c r="X59" s="11"/>
      <c r="Y59" s="11"/>
      <c r="Z59" s="11"/>
      <c r="AA59" s="11"/>
      <c r="AB59" s="11"/>
      <c r="AC59" s="11"/>
      <c r="AD59" s="11"/>
    </row>
    <row r="60" spans="1:30" s="75" customFormat="1" ht="15" customHeight="1" outlineLevel="2">
      <c r="A60" s="96">
        <v>57</v>
      </c>
      <c r="B60" s="94" t="s">
        <v>73</v>
      </c>
      <c r="C60" s="65" t="s">
        <v>65</v>
      </c>
      <c r="D60" s="66"/>
      <c r="E60" s="68">
        <v>15</v>
      </c>
      <c r="F60" s="69">
        <v>128.69</v>
      </c>
      <c r="G60" s="70">
        <f t="shared" si="6"/>
        <v>1930.35</v>
      </c>
      <c r="H60" s="71">
        <f t="shared" si="7"/>
        <v>112.52</v>
      </c>
      <c r="I60" s="71">
        <f t="shared" si="8"/>
        <v>188.7</v>
      </c>
      <c r="J60" s="71">
        <v>0</v>
      </c>
      <c r="K60" s="71">
        <v>0</v>
      </c>
      <c r="L60" s="71">
        <f t="shared" si="9"/>
        <v>-76.179999999999993</v>
      </c>
      <c r="M60" s="71">
        <v>0</v>
      </c>
      <c r="N60" s="71">
        <f t="shared" si="10"/>
        <v>-76.179999999999993</v>
      </c>
      <c r="O60" s="71">
        <f t="shared" si="11"/>
        <v>2006.53</v>
      </c>
      <c r="P60" s="73"/>
      <c r="Q60" s="74"/>
      <c r="S60" s="74"/>
      <c r="U60" s="76"/>
      <c r="V60" s="77"/>
    </row>
    <row r="61" spans="1:30" s="75" customFormat="1" ht="15" customHeight="1" outlineLevel="2">
      <c r="A61" s="96">
        <v>58</v>
      </c>
      <c r="B61" s="94" t="s">
        <v>91</v>
      </c>
      <c r="C61" s="66" t="s">
        <v>93</v>
      </c>
      <c r="D61" s="66"/>
      <c r="E61" s="68">
        <v>15</v>
      </c>
      <c r="F61" s="69">
        <v>165.82</v>
      </c>
      <c r="G61" s="70">
        <f t="shared" si="6"/>
        <v>2487.2999999999997</v>
      </c>
      <c r="H61" s="71">
        <f t="shared" si="7"/>
        <v>166.54</v>
      </c>
      <c r="I61" s="71">
        <f t="shared" si="8"/>
        <v>160.35</v>
      </c>
      <c r="J61" s="71">
        <v>0</v>
      </c>
      <c r="K61" s="71">
        <v>0</v>
      </c>
      <c r="L61" s="71">
        <f t="shared" si="9"/>
        <v>6.1899999999999977</v>
      </c>
      <c r="M61" s="71">
        <v>0</v>
      </c>
      <c r="N61" s="71">
        <f t="shared" si="10"/>
        <v>6.1899999999999977</v>
      </c>
      <c r="O61" s="71">
        <f t="shared" si="11"/>
        <v>2481.1099999999997</v>
      </c>
      <c r="P61" s="73"/>
      <c r="Q61" s="74"/>
      <c r="S61" s="74"/>
      <c r="U61" s="76"/>
      <c r="V61" s="77"/>
    </row>
    <row r="62" spans="1:30" s="75" customFormat="1" ht="15" customHeight="1" outlineLevel="2">
      <c r="A62" s="96">
        <v>59</v>
      </c>
      <c r="B62" s="94" t="s">
        <v>178</v>
      </c>
      <c r="C62" s="65" t="s">
        <v>88</v>
      </c>
      <c r="D62" s="67"/>
      <c r="E62" s="68">
        <v>15</v>
      </c>
      <c r="F62" s="69">
        <v>140</v>
      </c>
      <c r="G62" s="70">
        <f t="shared" si="6"/>
        <v>2100</v>
      </c>
      <c r="H62" s="71">
        <f t="shared" si="7"/>
        <v>124.4</v>
      </c>
      <c r="I62" s="71">
        <f t="shared" si="8"/>
        <v>188.7</v>
      </c>
      <c r="J62" s="71">
        <v>0</v>
      </c>
      <c r="K62" s="71">
        <v>0</v>
      </c>
      <c r="L62" s="71">
        <f t="shared" si="9"/>
        <v>-64.299999999999983</v>
      </c>
      <c r="M62" s="71">
        <v>675</v>
      </c>
      <c r="N62" s="71">
        <f t="shared" si="10"/>
        <v>610.70000000000005</v>
      </c>
      <c r="O62" s="71">
        <f t="shared" si="11"/>
        <v>1489.3</v>
      </c>
      <c r="P62" s="73"/>
      <c r="Q62" s="74"/>
      <c r="S62" s="74"/>
      <c r="U62" s="76"/>
      <c r="V62" s="77"/>
    </row>
    <row r="63" spans="1:30" s="75" customFormat="1" ht="15" customHeight="1" outlineLevel="2">
      <c r="A63" s="96">
        <v>60</v>
      </c>
      <c r="B63" s="94" t="s">
        <v>179</v>
      </c>
      <c r="C63" s="66" t="s">
        <v>111</v>
      </c>
      <c r="D63" s="66"/>
      <c r="E63" s="68">
        <v>15</v>
      </c>
      <c r="F63" s="69">
        <v>230.32</v>
      </c>
      <c r="G63" s="70">
        <f t="shared" si="6"/>
        <v>3454.7999999999997</v>
      </c>
      <c r="H63" s="71">
        <f t="shared" si="7"/>
        <v>271.8</v>
      </c>
      <c r="I63" s="71">
        <f t="shared" si="8"/>
        <v>125.1</v>
      </c>
      <c r="J63" s="71">
        <v>0</v>
      </c>
      <c r="K63" s="71">
        <v>0</v>
      </c>
      <c r="L63" s="71">
        <f t="shared" si="9"/>
        <v>146.70000000000002</v>
      </c>
      <c r="M63" s="71">
        <v>0</v>
      </c>
      <c r="N63" s="71">
        <f t="shared" si="10"/>
        <v>146.70000000000002</v>
      </c>
      <c r="O63" s="71">
        <f t="shared" si="11"/>
        <v>3308.1</v>
      </c>
      <c r="P63" s="73"/>
      <c r="Q63" s="74"/>
      <c r="S63" s="74"/>
      <c r="U63" s="76"/>
      <c r="V63" s="77"/>
    </row>
    <row r="64" spans="1:30" s="75" customFormat="1" ht="15" customHeight="1" outlineLevel="2">
      <c r="A64" s="96">
        <v>61</v>
      </c>
      <c r="B64" s="94" t="s">
        <v>180</v>
      </c>
      <c r="C64" s="66" t="s">
        <v>181</v>
      </c>
      <c r="D64" s="66"/>
      <c r="E64" s="68">
        <v>15</v>
      </c>
      <c r="F64" s="69">
        <v>166.66</v>
      </c>
      <c r="G64" s="70">
        <f t="shared" si="6"/>
        <v>2499.9</v>
      </c>
      <c r="H64" s="71">
        <f t="shared" si="7"/>
        <v>167.91</v>
      </c>
      <c r="I64" s="71">
        <f t="shared" si="8"/>
        <v>160.35</v>
      </c>
      <c r="J64" s="71">
        <v>0</v>
      </c>
      <c r="K64" s="71">
        <v>0</v>
      </c>
      <c r="L64" s="71">
        <f t="shared" si="9"/>
        <v>7.5600000000000023</v>
      </c>
      <c r="M64" s="71">
        <v>0</v>
      </c>
      <c r="N64" s="71">
        <f t="shared" si="10"/>
        <v>7.5600000000000023</v>
      </c>
      <c r="O64" s="71">
        <f t="shared" si="11"/>
        <v>2492.34</v>
      </c>
      <c r="P64" s="73"/>
      <c r="Q64" s="74"/>
      <c r="S64" s="74"/>
      <c r="U64" s="76"/>
      <c r="V64" s="77"/>
    </row>
    <row r="65" spans="1:30" s="75" customFormat="1" ht="15" customHeight="1" outlineLevel="2">
      <c r="A65" s="96">
        <v>62</v>
      </c>
      <c r="B65" s="94" t="s">
        <v>182</v>
      </c>
      <c r="C65" s="65" t="s">
        <v>197</v>
      </c>
      <c r="D65" s="66"/>
      <c r="E65" s="68">
        <v>15</v>
      </c>
      <c r="F65" s="69">
        <v>140</v>
      </c>
      <c r="G65" s="70">
        <f t="shared" si="6"/>
        <v>2100</v>
      </c>
      <c r="H65" s="71">
        <f t="shared" si="7"/>
        <v>124.4</v>
      </c>
      <c r="I65" s="71">
        <f t="shared" si="8"/>
        <v>188.7</v>
      </c>
      <c r="J65" s="71">
        <v>0</v>
      </c>
      <c r="K65" s="71">
        <v>0</v>
      </c>
      <c r="L65" s="71">
        <f t="shared" si="9"/>
        <v>-64.299999999999983</v>
      </c>
      <c r="M65" s="71">
        <v>0</v>
      </c>
      <c r="N65" s="71">
        <f t="shared" si="10"/>
        <v>-64.299999999999983</v>
      </c>
      <c r="O65" s="71">
        <f t="shared" si="11"/>
        <v>2164.3000000000002</v>
      </c>
      <c r="P65" s="73"/>
      <c r="Q65" s="74"/>
      <c r="S65" s="74"/>
      <c r="U65" s="76"/>
      <c r="V65" s="77"/>
    </row>
    <row r="66" spans="1:30" s="75" customFormat="1" ht="15" customHeight="1" outlineLevel="2">
      <c r="A66" s="96">
        <v>63</v>
      </c>
      <c r="B66" s="94" t="s">
        <v>11</v>
      </c>
      <c r="C66" s="66" t="s">
        <v>12</v>
      </c>
      <c r="D66" s="66"/>
      <c r="E66" s="68">
        <v>15</v>
      </c>
      <c r="F66" s="69">
        <v>184.65</v>
      </c>
      <c r="G66" s="70">
        <f t="shared" si="6"/>
        <v>2769.75</v>
      </c>
      <c r="H66" s="71">
        <f t="shared" si="7"/>
        <v>197.27</v>
      </c>
      <c r="I66" s="71">
        <f t="shared" si="8"/>
        <v>145.35</v>
      </c>
      <c r="J66" s="71">
        <v>0</v>
      </c>
      <c r="K66" s="71">
        <v>0</v>
      </c>
      <c r="L66" s="71">
        <f t="shared" si="9"/>
        <v>51.920000000000016</v>
      </c>
      <c r="M66" s="71">
        <v>0</v>
      </c>
      <c r="N66" s="71">
        <f t="shared" si="10"/>
        <v>51.920000000000016</v>
      </c>
      <c r="O66" s="71">
        <f t="shared" si="11"/>
        <v>2717.83</v>
      </c>
      <c r="P66" s="73"/>
      <c r="Q66" s="74"/>
      <c r="S66" s="74"/>
      <c r="U66" s="76"/>
      <c r="V66" s="77"/>
    </row>
    <row r="67" spans="1:30" s="75" customFormat="1" ht="15" customHeight="1" outlineLevel="2">
      <c r="A67" s="96">
        <v>64</v>
      </c>
      <c r="B67" s="94" t="s">
        <v>183</v>
      </c>
      <c r="C67" s="66" t="s">
        <v>184</v>
      </c>
      <c r="D67" s="66"/>
      <c r="E67" s="68">
        <v>15</v>
      </c>
      <c r="F67" s="69">
        <v>230.32</v>
      </c>
      <c r="G67" s="70">
        <f t="shared" si="6"/>
        <v>3454.7999999999997</v>
      </c>
      <c r="H67" s="71">
        <f t="shared" si="7"/>
        <v>271.8</v>
      </c>
      <c r="I67" s="71">
        <f t="shared" si="8"/>
        <v>125.1</v>
      </c>
      <c r="J67" s="71">
        <v>0</v>
      </c>
      <c r="K67" s="71">
        <v>0</v>
      </c>
      <c r="L67" s="71">
        <f t="shared" si="9"/>
        <v>146.70000000000002</v>
      </c>
      <c r="M67" s="71">
        <v>0</v>
      </c>
      <c r="N67" s="71">
        <f t="shared" si="10"/>
        <v>146.70000000000002</v>
      </c>
      <c r="O67" s="71">
        <f t="shared" si="11"/>
        <v>3308.1</v>
      </c>
      <c r="P67" s="73"/>
      <c r="Q67" s="74"/>
      <c r="S67" s="74"/>
      <c r="U67" s="76"/>
      <c r="V67" s="77"/>
    </row>
    <row r="68" spans="1:30" s="75" customFormat="1" ht="15" customHeight="1" outlineLevel="2">
      <c r="A68" s="96">
        <v>65</v>
      </c>
      <c r="B68" s="94" t="s">
        <v>79</v>
      </c>
      <c r="C68" s="66" t="s">
        <v>60</v>
      </c>
      <c r="D68" s="66"/>
      <c r="E68" s="68">
        <v>12</v>
      </c>
      <c r="F68" s="69">
        <v>334.6</v>
      </c>
      <c r="G68" s="70">
        <f t="shared" ref="G68:G94" si="12">F68*E68</f>
        <v>4015.2000000000003</v>
      </c>
      <c r="H68" s="71">
        <f t="shared" ref="H68:H81" si="13">ROUND((((G68)-VLOOKUP(G68,TARIFA,1))*VLOOKUP(G68,TARIFA,4))+VLOOKUP(G68,TARIFA,3),2)</f>
        <v>351.52</v>
      </c>
      <c r="I68" s="71">
        <f t="shared" ref="I68:I81" si="14">ROUND((((G68-VLOOKUP(G68,TARIFA,1))*VLOOKUP(G68,TARIFA,4))*VLOOKUP(G68,SUBSIDIO,4))+VLOOKUP(G68,SUBSIDIO,3),2)</f>
        <v>0</v>
      </c>
      <c r="J68" s="71">
        <v>0</v>
      </c>
      <c r="K68" s="71">
        <v>0</v>
      </c>
      <c r="L68" s="71">
        <f t="shared" ref="L68:L94" si="15">H68-I68</f>
        <v>351.52</v>
      </c>
      <c r="M68" s="71">
        <v>47.8</v>
      </c>
      <c r="N68" s="71">
        <f t="shared" ref="N68:N94" si="16">L68+M68</f>
        <v>399.32</v>
      </c>
      <c r="O68" s="71">
        <f t="shared" ref="O68:O94" si="17">G68+J68+K68-N68</f>
        <v>3615.88</v>
      </c>
      <c r="P68" s="73"/>
      <c r="Q68" s="74"/>
      <c r="R68" s="11"/>
      <c r="S68" s="74"/>
      <c r="T68" s="11"/>
      <c r="U68" s="76"/>
      <c r="V68" s="55"/>
      <c r="W68" s="11"/>
      <c r="X68" s="11"/>
      <c r="Y68" s="11"/>
      <c r="Z68" s="11"/>
      <c r="AA68" s="11"/>
      <c r="AB68" s="11"/>
      <c r="AC68" s="11"/>
      <c r="AD68" s="11"/>
    </row>
    <row r="69" spans="1:30" s="75" customFormat="1" ht="15" customHeight="1" outlineLevel="2">
      <c r="A69" s="96">
        <v>66</v>
      </c>
      <c r="B69" s="94" t="s">
        <v>116</v>
      </c>
      <c r="C69" s="65" t="s">
        <v>133</v>
      </c>
      <c r="D69" s="67"/>
      <c r="E69" s="68">
        <v>15</v>
      </c>
      <c r="F69" s="69">
        <v>97.1</v>
      </c>
      <c r="G69" s="70">
        <f t="shared" si="12"/>
        <v>1456.5</v>
      </c>
      <c r="H69" s="71">
        <f t="shared" si="13"/>
        <v>82.2</v>
      </c>
      <c r="I69" s="71">
        <f t="shared" si="14"/>
        <v>200.7</v>
      </c>
      <c r="J69" s="71">
        <v>0</v>
      </c>
      <c r="K69" s="71">
        <v>0</v>
      </c>
      <c r="L69" s="71">
        <f t="shared" si="15"/>
        <v>-118.49999999999999</v>
      </c>
      <c r="M69" s="71">
        <v>0</v>
      </c>
      <c r="N69" s="71">
        <f t="shared" si="16"/>
        <v>-118.49999999999999</v>
      </c>
      <c r="O69" s="71">
        <f t="shared" si="17"/>
        <v>1575</v>
      </c>
      <c r="P69" s="73"/>
      <c r="Q69" s="74"/>
      <c r="S69" s="74"/>
      <c r="U69" s="76"/>
      <c r="V69" s="77"/>
    </row>
    <row r="70" spans="1:30" s="75" customFormat="1" ht="15" customHeight="1" outlineLevel="2">
      <c r="A70" s="96">
        <v>67</v>
      </c>
      <c r="B70" s="94" t="s">
        <v>128</v>
      </c>
      <c r="C70" s="66" t="s">
        <v>65</v>
      </c>
      <c r="D70" s="66"/>
      <c r="E70" s="68">
        <v>15</v>
      </c>
      <c r="F70" s="69">
        <v>128.19999999999999</v>
      </c>
      <c r="G70" s="70">
        <f t="shared" si="12"/>
        <v>1922.9999999999998</v>
      </c>
      <c r="H70" s="71">
        <f t="shared" si="13"/>
        <v>112.05</v>
      </c>
      <c r="I70" s="71">
        <f t="shared" si="14"/>
        <v>188.7</v>
      </c>
      <c r="J70" s="71">
        <v>0</v>
      </c>
      <c r="K70" s="71">
        <v>0</v>
      </c>
      <c r="L70" s="71">
        <f t="shared" si="15"/>
        <v>-76.649999999999991</v>
      </c>
      <c r="M70" s="71">
        <v>0</v>
      </c>
      <c r="N70" s="71">
        <f t="shared" si="16"/>
        <v>-76.649999999999991</v>
      </c>
      <c r="O70" s="71">
        <f t="shared" si="17"/>
        <v>1999.6499999999999</v>
      </c>
      <c r="P70" s="73"/>
      <c r="Q70" s="74"/>
      <c r="S70" s="74"/>
      <c r="U70" s="76"/>
      <c r="V70" s="77"/>
    </row>
    <row r="71" spans="1:30" s="75" customFormat="1" ht="15" customHeight="1" outlineLevel="2">
      <c r="A71" s="96">
        <v>68</v>
      </c>
      <c r="B71" s="94" t="s">
        <v>100</v>
      </c>
      <c r="C71" s="66" t="s">
        <v>101</v>
      </c>
      <c r="D71" s="66"/>
      <c r="E71" s="68">
        <v>15</v>
      </c>
      <c r="F71" s="69">
        <v>132.66</v>
      </c>
      <c r="G71" s="70">
        <f t="shared" si="12"/>
        <v>1989.8999999999999</v>
      </c>
      <c r="H71" s="71">
        <f t="shared" si="13"/>
        <v>116.34</v>
      </c>
      <c r="I71" s="71">
        <f t="shared" si="14"/>
        <v>188.7</v>
      </c>
      <c r="J71" s="71">
        <v>0</v>
      </c>
      <c r="K71" s="71">
        <v>0</v>
      </c>
      <c r="L71" s="71">
        <f t="shared" si="15"/>
        <v>-72.359999999999985</v>
      </c>
      <c r="M71" s="71">
        <v>0</v>
      </c>
      <c r="N71" s="71">
        <f t="shared" si="16"/>
        <v>-72.359999999999985</v>
      </c>
      <c r="O71" s="71">
        <f t="shared" si="17"/>
        <v>2062.2599999999998</v>
      </c>
      <c r="P71" s="73"/>
      <c r="Q71" s="74"/>
      <c r="S71" s="74"/>
      <c r="U71" s="76"/>
      <c r="V71" s="77"/>
    </row>
    <row r="72" spans="1:30" s="75" customFormat="1" ht="15" customHeight="1" outlineLevel="2">
      <c r="A72" s="96">
        <v>69</v>
      </c>
      <c r="B72" s="94" t="s">
        <v>195</v>
      </c>
      <c r="C72" s="66" t="s">
        <v>185</v>
      </c>
      <c r="D72" s="66"/>
      <c r="E72" s="68">
        <v>15</v>
      </c>
      <c r="F72" s="69">
        <v>334.6</v>
      </c>
      <c r="G72" s="70">
        <f t="shared" si="12"/>
        <v>5019</v>
      </c>
      <c r="H72" s="71">
        <f t="shared" si="13"/>
        <v>526.91</v>
      </c>
      <c r="I72" s="71">
        <f t="shared" si="14"/>
        <v>0</v>
      </c>
      <c r="J72" s="71">
        <v>0</v>
      </c>
      <c r="K72" s="71">
        <v>0</v>
      </c>
      <c r="L72" s="71">
        <f t="shared" si="15"/>
        <v>526.91</v>
      </c>
      <c r="M72" s="71">
        <v>0</v>
      </c>
      <c r="N72" s="71">
        <f t="shared" si="16"/>
        <v>526.91</v>
      </c>
      <c r="O72" s="71">
        <f t="shared" si="17"/>
        <v>4492.09</v>
      </c>
      <c r="P72" s="73"/>
      <c r="Q72" s="74"/>
      <c r="S72" s="74"/>
      <c r="U72" s="76"/>
      <c r="V72" s="77"/>
    </row>
    <row r="73" spans="1:30" s="75" customFormat="1" ht="15" customHeight="1" outlineLevel="2">
      <c r="A73" s="96">
        <v>70</v>
      </c>
      <c r="B73" s="94" t="s">
        <v>186</v>
      </c>
      <c r="C73" s="66" t="s">
        <v>135</v>
      </c>
      <c r="D73" s="66"/>
      <c r="E73" s="68">
        <v>14</v>
      </c>
      <c r="F73" s="69">
        <v>166.66</v>
      </c>
      <c r="G73" s="70">
        <f t="shared" si="12"/>
        <v>2333.2399999999998</v>
      </c>
      <c r="H73" s="71">
        <f t="shared" si="13"/>
        <v>149.77000000000001</v>
      </c>
      <c r="I73" s="71">
        <f t="shared" si="14"/>
        <v>160.35</v>
      </c>
      <c r="J73" s="71">
        <v>0</v>
      </c>
      <c r="K73" s="71">
        <v>0</v>
      </c>
      <c r="L73" s="71">
        <f t="shared" si="15"/>
        <v>-10.579999999999984</v>
      </c>
      <c r="M73" s="71">
        <v>0</v>
      </c>
      <c r="N73" s="71">
        <f t="shared" si="16"/>
        <v>-10.579999999999984</v>
      </c>
      <c r="O73" s="71">
        <f t="shared" si="17"/>
        <v>2343.8199999999997</v>
      </c>
      <c r="P73" s="73"/>
      <c r="Q73" s="74"/>
      <c r="S73" s="74"/>
      <c r="U73" s="76"/>
      <c r="V73" s="77"/>
    </row>
    <row r="74" spans="1:30" s="75" customFormat="1" ht="15" customHeight="1" outlineLevel="2">
      <c r="A74" s="96">
        <v>71</v>
      </c>
      <c r="B74" s="94" t="s">
        <v>148</v>
      </c>
      <c r="C74" s="65" t="s">
        <v>105</v>
      </c>
      <c r="D74" s="66"/>
      <c r="E74" s="68">
        <v>15</v>
      </c>
      <c r="F74" s="69">
        <v>128.19</v>
      </c>
      <c r="G74" s="70">
        <f t="shared" si="12"/>
        <v>1922.85</v>
      </c>
      <c r="H74" s="71">
        <f t="shared" si="13"/>
        <v>112.04</v>
      </c>
      <c r="I74" s="71">
        <f t="shared" si="14"/>
        <v>188.7</v>
      </c>
      <c r="J74" s="71">
        <v>0</v>
      </c>
      <c r="K74" s="71">
        <v>0</v>
      </c>
      <c r="L74" s="71">
        <f t="shared" si="15"/>
        <v>-76.659999999999982</v>
      </c>
      <c r="M74" s="71">
        <v>0</v>
      </c>
      <c r="N74" s="71">
        <f t="shared" si="16"/>
        <v>-76.659999999999982</v>
      </c>
      <c r="O74" s="71">
        <f t="shared" si="17"/>
        <v>1999.51</v>
      </c>
      <c r="P74" s="73"/>
      <c r="Q74" s="74"/>
      <c r="S74" s="74"/>
      <c r="U74" s="76"/>
      <c r="V74" s="77"/>
    </row>
    <row r="75" spans="1:30" s="75" customFormat="1" ht="15" customHeight="1" outlineLevel="2">
      <c r="A75" s="96">
        <v>72</v>
      </c>
      <c r="B75" s="94" t="s">
        <v>150</v>
      </c>
      <c r="C75" s="65" t="s">
        <v>207</v>
      </c>
      <c r="D75" s="66"/>
      <c r="E75" s="68">
        <v>15</v>
      </c>
      <c r="F75" s="69">
        <v>128.19</v>
      </c>
      <c r="G75" s="70">
        <f t="shared" si="12"/>
        <v>1922.85</v>
      </c>
      <c r="H75" s="71">
        <f t="shared" si="13"/>
        <v>112.04</v>
      </c>
      <c r="I75" s="71">
        <f t="shared" si="14"/>
        <v>188.7</v>
      </c>
      <c r="J75" s="71">
        <v>0</v>
      </c>
      <c r="K75" s="71">
        <v>0</v>
      </c>
      <c r="L75" s="71">
        <f t="shared" si="15"/>
        <v>-76.659999999999982</v>
      </c>
      <c r="M75" s="71">
        <v>0</v>
      </c>
      <c r="N75" s="71">
        <f t="shared" si="16"/>
        <v>-76.659999999999982</v>
      </c>
      <c r="O75" s="71">
        <f t="shared" si="17"/>
        <v>1999.51</v>
      </c>
      <c r="P75" s="73"/>
      <c r="Q75" s="74"/>
      <c r="S75" s="74"/>
      <c r="U75" s="76"/>
      <c r="V75" s="77"/>
    </row>
    <row r="76" spans="1:30" s="75" customFormat="1" ht="15" customHeight="1" outlineLevel="2">
      <c r="A76" s="96">
        <v>73</v>
      </c>
      <c r="B76" s="94" t="s">
        <v>144</v>
      </c>
      <c r="C76" s="65" t="s">
        <v>9</v>
      </c>
      <c r="D76" s="66"/>
      <c r="E76" s="68">
        <v>15</v>
      </c>
      <c r="F76" s="69">
        <v>128.19999999999999</v>
      </c>
      <c r="G76" s="70">
        <f t="shared" si="12"/>
        <v>1922.9999999999998</v>
      </c>
      <c r="H76" s="71">
        <f t="shared" si="13"/>
        <v>112.05</v>
      </c>
      <c r="I76" s="71">
        <f t="shared" si="14"/>
        <v>188.7</v>
      </c>
      <c r="J76" s="71">
        <v>0</v>
      </c>
      <c r="K76" s="71">
        <v>0</v>
      </c>
      <c r="L76" s="71">
        <f t="shared" si="15"/>
        <v>-76.649999999999991</v>
      </c>
      <c r="M76" s="71">
        <v>0</v>
      </c>
      <c r="N76" s="71">
        <f t="shared" si="16"/>
        <v>-76.649999999999991</v>
      </c>
      <c r="O76" s="71">
        <f t="shared" si="17"/>
        <v>1999.6499999999999</v>
      </c>
      <c r="P76" s="73"/>
      <c r="Q76" s="74"/>
      <c r="S76" s="74"/>
      <c r="U76" s="76"/>
      <c r="V76" s="77"/>
    </row>
    <row r="77" spans="1:30" s="75" customFormat="1" ht="15" customHeight="1" outlineLevel="2">
      <c r="A77" s="96">
        <v>74</v>
      </c>
      <c r="B77" s="94" t="s">
        <v>113</v>
      </c>
      <c r="C77" s="66" t="s">
        <v>105</v>
      </c>
      <c r="D77" s="66"/>
      <c r="E77" s="68">
        <v>15</v>
      </c>
      <c r="F77" s="69">
        <v>165.82</v>
      </c>
      <c r="G77" s="70">
        <f t="shared" si="12"/>
        <v>2487.2999999999997</v>
      </c>
      <c r="H77" s="71">
        <f t="shared" si="13"/>
        <v>166.54</v>
      </c>
      <c r="I77" s="71">
        <f t="shared" si="14"/>
        <v>160.35</v>
      </c>
      <c r="J77" s="71">
        <v>0</v>
      </c>
      <c r="K77" s="71">
        <v>0</v>
      </c>
      <c r="L77" s="71">
        <f t="shared" si="15"/>
        <v>6.1899999999999977</v>
      </c>
      <c r="M77" s="71">
        <v>0</v>
      </c>
      <c r="N77" s="71">
        <f t="shared" si="16"/>
        <v>6.1899999999999977</v>
      </c>
      <c r="O77" s="71">
        <f t="shared" si="17"/>
        <v>2481.1099999999997</v>
      </c>
      <c r="P77" s="73"/>
      <c r="Q77" s="74"/>
      <c r="S77" s="74"/>
      <c r="U77" s="76"/>
      <c r="V77" s="77"/>
    </row>
    <row r="78" spans="1:30" s="75" customFormat="1" ht="15" customHeight="1" outlineLevel="2">
      <c r="A78" s="96">
        <v>75</v>
      </c>
      <c r="B78" s="94" t="s">
        <v>75</v>
      </c>
      <c r="C78" s="65" t="s">
        <v>9</v>
      </c>
      <c r="D78" s="66"/>
      <c r="E78" s="68">
        <v>15</v>
      </c>
      <c r="F78" s="69">
        <v>143.08000000000001</v>
      </c>
      <c r="G78" s="70">
        <f t="shared" si="12"/>
        <v>2146.2000000000003</v>
      </c>
      <c r="H78" s="71">
        <f t="shared" si="13"/>
        <v>129.41999999999999</v>
      </c>
      <c r="I78" s="71">
        <f t="shared" si="14"/>
        <v>188.7</v>
      </c>
      <c r="J78" s="71">
        <v>0</v>
      </c>
      <c r="K78" s="71">
        <v>0</v>
      </c>
      <c r="L78" s="71">
        <f t="shared" si="15"/>
        <v>-59.28</v>
      </c>
      <c r="M78" s="71">
        <v>0</v>
      </c>
      <c r="N78" s="71">
        <f t="shared" si="16"/>
        <v>-59.28</v>
      </c>
      <c r="O78" s="71">
        <f t="shared" si="17"/>
        <v>2205.4800000000005</v>
      </c>
      <c r="P78" s="73"/>
      <c r="Q78" s="74"/>
      <c r="S78" s="74"/>
      <c r="U78" s="76"/>
      <c r="V78" s="77"/>
    </row>
    <row r="79" spans="1:30" s="75" customFormat="1" ht="15" customHeight="1" outlineLevel="2">
      <c r="A79" s="96">
        <v>76</v>
      </c>
      <c r="B79" s="94" t="s">
        <v>110</v>
      </c>
      <c r="C79" s="65" t="s">
        <v>4</v>
      </c>
      <c r="D79" s="66"/>
      <c r="E79" s="68">
        <v>15</v>
      </c>
      <c r="F79" s="69">
        <v>117.32</v>
      </c>
      <c r="G79" s="70">
        <f t="shared" si="12"/>
        <v>1759.8</v>
      </c>
      <c r="H79" s="71">
        <f t="shared" si="13"/>
        <v>101.61</v>
      </c>
      <c r="I79" s="71">
        <f t="shared" si="14"/>
        <v>188.7</v>
      </c>
      <c r="J79" s="71">
        <v>0</v>
      </c>
      <c r="K79" s="71">
        <v>0</v>
      </c>
      <c r="L79" s="71">
        <f t="shared" si="15"/>
        <v>-87.089999999999989</v>
      </c>
      <c r="M79" s="71">
        <v>0</v>
      </c>
      <c r="N79" s="71">
        <f t="shared" si="16"/>
        <v>-87.089999999999989</v>
      </c>
      <c r="O79" s="71">
        <f t="shared" si="17"/>
        <v>1846.8899999999999</v>
      </c>
      <c r="P79" s="73"/>
      <c r="Q79" s="74"/>
      <c r="S79" s="74"/>
      <c r="U79" s="76"/>
      <c r="V79" s="77"/>
    </row>
    <row r="80" spans="1:30" s="75" customFormat="1" ht="15" customHeight="1" outlineLevel="2">
      <c r="A80" s="96">
        <v>77</v>
      </c>
      <c r="B80" s="94" t="s">
        <v>143</v>
      </c>
      <c r="C80" s="65" t="s">
        <v>63</v>
      </c>
      <c r="D80" s="66"/>
      <c r="E80" s="68">
        <v>15</v>
      </c>
      <c r="F80" s="69">
        <v>113.1</v>
      </c>
      <c r="G80" s="70">
        <f t="shared" si="12"/>
        <v>1696.5</v>
      </c>
      <c r="H80" s="71">
        <f t="shared" si="13"/>
        <v>97.56</v>
      </c>
      <c r="I80" s="71">
        <f t="shared" si="14"/>
        <v>200.7</v>
      </c>
      <c r="J80" s="71">
        <v>0</v>
      </c>
      <c r="K80" s="71">
        <v>0</v>
      </c>
      <c r="L80" s="71">
        <f t="shared" si="15"/>
        <v>-103.13999999999999</v>
      </c>
      <c r="M80" s="71">
        <v>0</v>
      </c>
      <c r="N80" s="71">
        <f t="shared" si="16"/>
        <v>-103.13999999999999</v>
      </c>
      <c r="O80" s="71">
        <f t="shared" si="17"/>
        <v>1799.6399999999999</v>
      </c>
      <c r="P80" s="73"/>
      <c r="Q80" s="74"/>
      <c r="S80" s="74"/>
      <c r="U80" s="76"/>
      <c r="V80" s="77"/>
    </row>
    <row r="81" spans="1:30" ht="15" customHeight="1" outlineLevel="2">
      <c r="A81" s="96">
        <v>78</v>
      </c>
      <c r="B81" s="94" t="s">
        <v>199</v>
      </c>
      <c r="C81" s="65" t="s">
        <v>200</v>
      </c>
      <c r="D81" s="67"/>
      <c r="E81" s="68">
        <v>15</v>
      </c>
      <c r="F81" s="69">
        <v>128.19</v>
      </c>
      <c r="G81" s="70">
        <f t="shared" si="12"/>
        <v>1922.85</v>
      </c>
      <c r="H81" s="71">
        <f t="shared" si="13"/>
        <v>112.04</v>
      </c>
      <c r="I81" s="71">
        <f t="shared" si="14"/>
        <v>188.7</v>
      </c>
      <c r="J81" s="71">
        <v>0</v>
      </c>
      <c r="K81" s="71">
        <v>0</v>
      </c>
      <c r="L81" s="71">
        <f t="shared" si="15"/>
        <v>-76.659999999999982</v>
      </c>
      <c r="M81" s="71">
        <v>0</v>
      </c>
      <c r="N81" s="71">
        <f t="shared" si="16"/>
        <v>-76.659999999999982</v>
      </c>
      <c r="O81" s="71">
        <f t="shared" si="17"/>
        <v>1999.51</v>
      </c>
      <c r="P81" s="73"/>
      <c r="Q81" s="61"/>
      <c r="S81" s="61"/>
      <c r="U81" s="60"/>
      <c r="V81" s="24"/>
    </row>
    <row r="82" spans="1:30" ht="15" customHeight="1" outlineLevel="2">
      <c r="A82" s="96">
        <v>79</v>
      </c>
      <c r="B82" s="94" t="s">
        <v>137</v>
      </c>
      <c r="C82" s="65" t="s">
        <v>120</v>
      </c>
      <c r="D82" s="66"/>
      <c r="E82" s="68">
        <v>0</v>
      </c>
      <c r="F82" s="69">
        <v>91.79</v>
      </c>
      <c r="G82" s="70">
        <f t="shared" si="12"/>
        <v>0</v>
      </c>
      <c r="H82" s="71">
        <v>0</v>
      </c>
      <c r="I82" s="71">
        <v>0</v>
      </c>
      <c r="J82" s="71">
        <v>0</v>
      </c>
      <c r="K82" s="71">
        <v>0</v>
      </c>
      <c r="L82" s="71">
        <f t="shared" si="15"/>
        <v>0</v>
      </c>
      <c r="M82" s="71">
        <v>0</v>
      </c>
      <c r="N82" s="71">
        <f t="shared" si="16"/>
        <v>0</v>
      </c>
      <c r="O82" s="71">
        <f t="shared" si="17"/>
        <v>0</v>
      </c>
      <c r="P82" s="73"/>
      <c r="Q82" s="61"/>
      <c r="S82" s="61"/>
      <c r="U82" s="60"/>
      <c r="V82" s="24"/>
    </row>
    <row r="83" spans="1:30" ht="15" customHeight="1" outlineLevel="2">
      <c r="A83" s="96">
        <v>80</v>
      </c>
      <c r="B83" s="94" t="s">
        <v>95</v>
      </c>
      <c r="C83" s="65" t="s">
        <v>96</v>
      </c>
      <c r="D83" s="67"/>
      <c r="E83" s="68">
        <v>15</v>
      </c>
      <c r="F83" s="69">
        <v>143.05000000000001</v>
      </c>
      <c r="G83" s="70">
        <f t="shared" si="12"/>
        <v>2145.75</v>
      </c>
      <c r="H83" s="71">
        <f t="shared" ref="H83:H94" si="18">ROUND((((G83)-VLOOKUP(G83,TARIFA,1))*VLOOKUP(G83,TARIFA,4))+VLOOKUP(G83,TARIFA,3),2)</f>
        <v>129.37</v>
      </c>
      <c r="I83" s="71">
        <f t="shared" ref="I83:I94" si="19">ROUND((((G83-VLOOKUP(G83,TARIFA,1))*VLOOKUP(G83,TARIFA,4))*VLOOKUP(G83,SUBSIDIO,4))+VLOOKUP(G83,SUBSIDIO,3),2)</f>
        <v>188.7</v>
      </c>
      <c r="J83" s="71">
        <v>0</v>
      </c>
      <c r="K83" s="71">
        <v>0</v>
      </c>
      <c r="L83" s="71">
        <f t="shared" si="15"/>
        <v>-59.329999999999984</v>
      </c>
      <c r="M83" s="71">
        <v>0</v>
      </c>
      <c r="N83" s="71">
        <f t="shared" si="16"/>
        <v>-59.329999999999984</v>
      </c>
      <c r="O83" s="71">
        <f t="shared" si="17"/>
        <v>2205.08</v>
      </c>
      <c r="P83" s="73"/>
      <c r="Q83" s="61"/>
      <c r="S83" s="61"/>
      <c r="U83" s="60"/>
      <c r="V83" s="24"/>
    </row>
    <row r="84" spans="1:30" ht="15" customHeight="1" outlineLevel="2">
      <c r="A84" s="96">
        <v>81</v>
      </c>
      <c r="B84" s="94" t="s">
        <v>126</v>
      </c>
      <c r="C84" s="65" t="s">
        <v>117</v>
      </c>
      <c r="D84" s="66"/>
      <c r="E84" s="68">
        <v>15</v>
      </c>
      <c r="F84" s="69">
        <v>91.79</v>
      </c>
      <c r="G84" s="70">
        <f t="shared" si="12"/>
        <v>1376.8500000000001</v>
      </c>
      <c r="H84" s="71">
        <f t="shared" si="18"/>
        <v>77.099999999999994</v>
      </c>
      <c r="I84" s="71">
        <f t="shared" si="19"/>
        <v>200.7</v>
      </c>
      <c r="J84" s="71">
        <v>0</v>
      </c>
      <c r="K84" s="71">
        <v>0</v>
      </c>
      <c r="L84" s="71">
        <f t="shared" si="15"/>
        <v>-123.6</v>
      </c>
      <c r="M84" s="71">
        <v>0</v>
      </c>
      <c r="N84" s="71">
        <f t="shared" si="16"/>
        <v>-123.6</v>
      </c>
      <c r="O84" s="71">
        <f t="shared" si="17"/>
        <v>1500.45</v>
      </c>
      <c r="P84" s="73"/>
      <c r="Q84" s="61"/>
      <c r="S84" s="61"/>
      <c r="U84" s="60"/>
      <c r="V84" s="24"/>
    </row>
    <row r="85" spans="1:30" s="75" customFormat="1" ht="15" customHeight="1" outlineLevel="2">
      <c r="A85" s="96">
        <v>82</v>
      </c>
      <c r="B85" s="94" t="s">
        <v>81</v>
      </c>
      <c r="C85" s="65" t="s">
        <v>114</v>
      </c>
      <c r="D85" s="66"/>
      <c r="E85" s="68">
        <v>15</v>
      </c>
      <c r="F85" s="69">
        <v>120.84</v>
      </c>
      <c r="G85" s="70">
        <f t="shared" si="12"/>
        <v>1812.6000000000001</v>
      </c>
      <c r="H85" s="71">
        <f t="shared" si="18"/>
        <v>104.99</v>
      </c>
      <c r="I85" s="71">
        <f t="shared" si="19"/>
        <v>188.7</v>
      </c>
      <c r="J85" s="71">
        <v>0</v>
      </c>
      <c r="K85" s="71">
        <v>0</v>
      </c>
      <c r="L85" s="71">
        <f t="shared" si="15"/>
        <v>-83.71</v>
      </c>
      <c r="M85" s="71">
        <v>0</v>
      </c>
      <c r="N85" s="71">
        <f t="shared" si="16"/>
        <v>-83.71</v>
      </c>
      <c r="O85" s="71">
        <f t="shared" si="17"/>
        <v>1896.3100000000002</v>
      </c>
      <c r="P85" s="73"/>
      <c r="Q85" s="61"/>
      <c r="R85" s="14"/>
      <c r="S85" s="61"/>
      <c r="T85" s="14"/>
      <c r="U85" s="60"/>
      <c r="V85" s="24"/>
      <c r="W85" s="14"/>
      <c r="X85" s="14"/>
      <c r="Y85" s="14"/>
      <c r="Z85" s="14"/>
      <c r="AA85" s="14"/>
      <c r="AB85" s="14"/>
      <c r="AC85" s="14"/>
      <c r="AD85" s="14"/>
    </row>
    <row r="86" spans="1:30" s="75" customFormat="1" ht="15" customHeight="1" outlineLevel="2">
      <c r="A86" s="96">
        <v>83</v>
      </c>
      <c r="B86" s="94" t="s">
        <v>82</v>
      </c>
      <c r="C86" s="65" t="s">
        <v>63</v>
      </c>
      <c r="D86" s="66"/>
      <c r="E86" s="68">
        <v>15</v>
      </c>
      <c r="F86" s="69">
        <v>115.02</v>
      </c>
      <c r="G86" s="70">
        <f t="shared" si="12"/>
        <v>1725.3</v>
      </c>
      <c r="H86" s="71">
        <f t="shared" si="18"/>
        <v>99.4</v>
      </c>
      <c r="I86" s="71">
        <f t="shared" si="19"/>
        <v>193.8</v>
      </c>
      <c r="J86" s="71">
        <v>0</v>
      </c>
      <c r="K86" s="71">
        <v>0</v>
      </c>
      <c r="L86" s="71">
        <f t="shared" si="15"/>
        <v>-94.4</v>
      </c>
      <c r="M86" s="71">
        <v>0</v>
      </c>
      <c r="N86" s="71">
        <f t="shared" si="16"/>
        <v>-94.4</v>
      </c>
      <c r="O86" s="71">
        <f t="shared" si="17"/>
        <v>1819.7</v>
      </c>
      <c r="P86" s="73"/>
      <c r="Q86" s="61"/>
      <c r="R86" s="14"/>
      <c r="S86" s="61"/>
      <c r="T86" s="14"/>
      <c r="U86" s="60"/>
      <c r="V86" s="24"/>
      <c r="W86" s="14"/>
      <c r="X86" s="14"/>
      <c r="Y86" s="14"/>
      <c r="Z86" s="14"/>
      <c r="AA86" s="14"/>
      <c r="AB86" s="14"/>
      <c r="AC86" s="14"/>
      <c r="AD86" s="14"/>
    </row>
    <row r="87" spans="1:30" s="75" customFormat="1" ht="15" customHeight="1" outlineLevel="2">
      <c r="A87" s="96">
        <v>84</v>
      </c>
      <c r="B87" s="95" t="s">
        <v>124</v>
      </c>
      <c r="C87" s="85" t="s">
        <v>125</v>
      </c>
      <c r="D87" s="64"/>
      <c r="E87" s="68">
        <v>15</v>
      </c>
      <c r="F87" s="69">
        <v>112.06</v>
      </c>
      <c r="G87" s="70">
        <f t="shared" si="12"/>
        <v>1680.9</v>
      </c>
      <c r="H87" s="71">
        <f t="shared" si="18"/>
        <v>96.56</v>
      </c>
      <c r="I87" s="71">
        <f t="shared" si="19"/>
        <v>200.7</v>
      </c>
      <c r="J87" s="71">
        <v>0</v>
      </c>
      <c r="K87" s="71">
        <v>0</v>
      </c>
      <c r="L87" s="71">
        <f t="shared" si="15"/>
        <v>-104.13999999999999</v>
      </c>
      <c r="M87" s="71">
        <v>0</v>
      </c>
      <c r="N87" s="71">
        <f t="shared" si="16"/>
        <v>-104.13999999999999</v>
      </c>
      <c r="O87" s="71">
        <f t="shared" si="17"/>
        <v>1785.04</v>
      </c>
      <c r="P87" s="73"/>
      <c r="Q87" s="74"/>
      <c r="S87" s="74"/>
      <c r="U87" s="76"/>
      <c r="V87" s="77"/>
    </row>
    <row r="88" spans="1:30" ht="15" customHeight="1" outlineLevel="2">
      <c r="A88" s="96">
        <v>85</v>
      </c>
      <c r="B88" s="94" t="s">
        <v>106</v>
      </c>
      <c r="C88" s="65" t="s">
        <v>147</v>
      </c>
      <c r="D88" s="66"/>
      <c r="E88" s="68">
        <v>15</v>
      </c>
      <c r="F88" s="69">
        <v>102.71</v>
      </c>
      <c r="G88" s="70">
        <f t="shared" si="12"/>
        <v>1540.6499999999999</v>
      </c>
      <c r="H88" s="71">
        <f t="shared" si="18"/>
        <v>87.58</v>
      </c>
      <c r="I88" s="71">
        <f t="shared" si="19"/>
        <v>200.7</v>
      </c>
      <c r="J88" s="71">
        <v>0</v>
      </c>
      <c r="K88" s="71">
        <v>0</v>
      </c>
      <c r="L88" s="71">
        <f t="shared" si="15"/>
        <v>-113.11999999999999</v>
      </c>
      <c r="M88" s="71">
        <v>0</v>
      </c>
      <c r="N88" s="71">
        <f t="shared" si="16"/>
        <v>-113.11999999999999</v>
      </c>
      <c r="O88" s="71">
        <f t="shared" si="17"/>
        <v>1653.7699999999998</v>
      </c>
      <c r="P88" s="73"/>
      <c r="Q88" s="61"/>
      <c r="S88" s="61"/>
      <c r="U88" s="60"/>
      <c r="V88" s="24"/>
    </row>
    <row r="89" spans="1:30" ht="15" customHeight="1" outlineLevel="2">
      <c r="A89" s="96">
        <v>86</v>
      </c>
      <c r="B89" s="94" t="s">
        <v>201</v>
      </c>
      <c r="C89" s="65" t="s">
        <v>202</v>
      </c>
      <c r="D89" s="66"/>
      <c r="E89" s="68">
        <v>15</v>
      </c>
      <c r="F89" s="69">
        <v>128.19</v>
      </c>
      <c r="G89" s="70">
        <f t="shared" si="12"/>
        <v>1922.85</v>
      </c>
      <c r="H89" s="71">
        <f t="shared" si="18"/>
        <v>112.04</v>
      </c>
      <c r="I89" s="71">
        <f t="shared" si="19"/>
        <v>188.7</v>
      </c>
      <c r="J89" s="71">
        <v>0</v>
      </c>
      <c r="K89" s="71">
        <v>0</v>
      </c>
      <c r="L89" s="71">
        <f t="shared" si="15"/>
        <v>-76.659999999999982</v>
      </c>
      <c r="M89" s="71">
        <v>0</v>
      </c>
      <c r="N89" s="71">
        <f t="shared" si="16"/>
        <v>-76.659999999999982</v>
      </c>
      <c r="O89" s="71">
        <f t="shared" si="17"/>
        <v>1999.51</v>
      </c>
      <c r="P89" s="73"/>
      <c r="Q89" s="61"/>
      <c r="S89" s="61"/>
      <c r="U89" s="60"/>
      <c r="V89" s="24"/>
    </row>
    <row r="90" spans="1:30" s="75" customFormat="1" ht="15" customHeight="1" outlineLevel="2">
      <c r="A90" s="96">
        <v>87</v>
      </c>
      <c r="B90" s="94" t="s">
        <v>187</v>
      </c>
      <c r="C90" s="66" t="s">
        <v>63</v>
      </c>
      <c r="D90" s="67"/>
      <c r="E90" s="68">
        <v>15</v>
      </c>
      <c r="F90" s="69">
        <v>110</v>
      </c>
      <c r="G90" s="70">
        <f t="shared" si="12"/>
        <v>1650</v>
      </c>
      <c r="H90" s="71">
        <f t="shared" si="18"/>
        <v>94.58</v>
      </c>
      <c r="I90" s="71">
        <f t="shared" si="19"/>
        <v>200.7</v>
      </c>
      <c r="J90" s="71">
        <v>0</v>
      </c>
      <c r="K90" s="71">
        <v>0</v>
      </c>
      <c r="L90" s="71">
        <f t="shared" si="15"/>
        <v>-106.11999999999999</v>
      </c>
      <c r="M90" s="71">
        <v>0</v>
      </c>
      <c r="N90" s="71">
        <f t="shared" si="16"/>
        <v>-106.11999999999999</v>
      </c>
      <c r="O90" s="71">
        <f t="shared" si="17"/>
        <v>1756.12</v>
      </c>
      <c r="P90" s="73"/>
      <c r="Q90" s="74"/>
      <c r="S90" s="74"/>
      <c r="U90" s="76"/>
      <c r="V90" s="77"/>
    </row>
    <row r="91" spans="1:30" ht="15" customHeight="1" outlineLevel="2">
      <c r="A91" s="96">
        <v>88</v>
      </c>
      <c r="B91" s="94" t="s">
        <v>188</v>
      </c>
      <c r="C91" s="65" t="s">
        <v>189</v>
      </c>
      <c r="D91" s="66"/>
      <c r="E91" s="68">
        <v>15</v>
      </c>
      <c r="F91" s="69">
        <v>133.33000000000001</v>
      </c>
      <c r="G91" s="70">
        <f t="shared" si="12"/>
        <v>1999.9500000000003</v>
      </c>
      <c r="H91" s="71">
        <f t="shared" si="18"/>
        <v>116.98</v>
      </c>
      <c r="I91" s="71">
        <f t="shared" si="19"/>
        <v>188.7</v>
      </c>
      <c r="J91" s="71">
        <v>0</v>
      </c>
      <c r="K91" s="71">
        <v>0</v>
      </c>
      <c r="L91" s="71">
        <f t="shared" si="15"/>
        <v>-71.719999999999985</v>
      </c>
      <c r="M91" s="71">
        <v>0</v>
      </c>
      <c r="N91" s="71">
        <f t="shared" si="16"/>
        <v>-71.719999999999985</v>
      </c>
      <c r="O91" s="71">
        <f t="shared" si="17"/>
        <v>2071.67</v>
      </c>
      <c r="P91" s="73"/>
      <c r="Q91" s="61"/>
      <c r="S91" s="61"/>
      <c r="U91" s="60"/>
      <c r="V91" s="24"/>
    </row>
    <row r="92" spans="1:30" s="11" customFormat="1" ht="15" customHeight="1" outlineLevel="2">
      <c r="A92" s="96">
        <v>89</v>
      </c>
      <c r="B92" s="94" t="s">
        <v>190</v>
      </c>
      <c r="C92" s="66" t="s">
        <v>191</v>
      </c>
      <c r="D92" s="66"/>
      <c r="E92" s="68">
        <v>15</v>
      </c>
      <c r="F92" s="69">
        <v>334.6</v>
      </c>
      <c r="G92" s="70">
        <f t="shared" si="12"/>
        <v>5019</v>
      </c>
      <c r="H92" s="71">
        <f t="shared" si="18"/>
        <v>526.91</v>
      </c>
      <c r="I92" s="71">
        <f t="shared" si="19"/>
        <v>0</v>
      </c>
      <c r="J92" s="71">
        <v>0</v>
      </c>
      <c r="K92" s="71">
        <v>0</v>
      </c>
      <c r="L92" s="71">
        <f t="shared" si="15"/>
        <v>526.91</v>
      </c>
      <c r="M92" s="71">
        <v>0</v>
      </c>
      <c r="N92" s="71">
        <f t="shared" si="16"/>
        <v>526.91</v>
      </c>
      <c r="O92" s="71">
        <f t="shared" si="17"/>
        <v>4492.09</v>
      </c>
      <c r="P92" s="73"/>
      <c r="Q92" s="61"/>
      <c r="R92" s="75"/>
      <c r="S92" s="61"/>
      <c r="T92" s="75"/>
      <c r="U92" s="60"/>
      <c r="V92" s="77"/>
      <c r="W92" s="75"/>
      <c r="X92" s="75"/>
      <c r="Y92" s="75"/>
      <c r="Z92" s="75"/>
      <c r="AA92" s="75"/>
      <c r="AB92" s="75"/>
      <c r="AC92" s="75"/>
      <c r="AD92" s="75"/>
    </row>
    <row r="93" spans="1:30" s="11" customFormat="1" ht="15" customHeight="1" outlineLevel="2">
      <c r="A93" s="96">
        <v>90</v>
      </c>
      <c r="B93" s="94" t="s">
        <v>152</v>
      </c>
      <c r="C93" s="65" t="s">
        <v>153</v>
      </c>
      <c r="D93" s="66"/>
      <c r="E93" s="68">
        <v>15</v>
      </c>
      <c r="F93" s="69">
        <v>91.79</v>
      </c>
      <c r="G93" s="70">
        <f t="shared" si="12"/>
        <v>1376.8500000000001</v>
      </c>
      <c r="H93" s="71">
        <f t="shared" si="18"/>
        <v>77.099999999999994</v>
      </c>
      <c r="I93" s="71">
        <f t="shared" si="19"/>
        <v>200.7</v>
      </c>
      <c r="J93" s="71">
        <v>0</v>
      </c>
      <c r="K93" s="71">
        <v>0</v>
      </c>
      <c r="L93" s="71">
        <f t="shared" si="15"/>
        <v>-123.6</v>
      </c>
      <c r="M93" s="71">
        <v>0</v>
      </c>
      <c r="N93" s="71">
        <f t="shared" si="16"/>
        <v>-123.6</v>
      </c>
      <c r="O93" s="71">
        <f t="shared" si="17"/>
        <v>1500.45</v>
      </c>
      <c r="P93" s="73"/>
      <c r="Q93" s="74"/>
      <c r="R93" s="75"/>
      <c r="S93" s="74"/>
      <c r="T93" s="75"/>
      <c r="U93" s="76"/>
      <c r="V93" s="77"/>
      <c r="W93" s="75"/>
      <c r="X93" s="75"/>
      <c r="Y93" s="75"/>
      <c r="Z93" s="75"/>
      <c r="AA93" s="75"/>
      <c r="AB93" s="75"/>
      <c r="AC93" s="75"/>
      <c r="AD93" s="75"/>
    </row>
    <row r="94" spans="1:30" s="11" customFormat="1" ht="15" customHeight="1" outlineLevel="2">
      <c r="A94" s="96">
        <v>91</v>
      </c>
      <c r="B94" s="94" t="s">
        <v>145</v>
      </c>
      <c r="C94" s="66" t="s">
        <v>146</v>
      </c>
      <c r="D94" s="66"/>
      <c r="E94" s="68">
        <v>15</v>
      </c>
      <c r="F94" s="69">
        <v>207.3</v>
      </c>
      <c r="G94" s="70">
        <f t="shared" si="12"/>
        <v>3109.5</v>
      </c>
      <c r="H94" s="71">
        <f t="shared" si="18"/>
        <v>234.23</v>
      </c>
      <c r="I94" s="71">
        <f t="shared" si="19"/>
        <v>125.1</v>
      </c>
      <c r="J94" s="71">
        <v>0</v>
      </c>
      <c r="K94" s="71">
        <v>0</v>
      </c>
      <c r="L94" s="71">
        <f t="shared" si="15"/>
        <v>109.13</v>
      </c>
      <c r="M94" s="71">
        <v>0</v>
      </c>
      <c r="N94" s="71">
        <f t="shared" si="16"/>
        <v>109.13</v>
      </c>
      <c r="O94" s="71">
        <f t="shared" si="17"/>
        <v>3000.37</v>
      </c>
      <c r="P94" s="73"/>
      <c r="Q94" s="74"/>
      <c r="R94" s="75"/>
      <c r="S94" s="74"/>
      <c r="T94" s="75"/>
      <c r="U94" s="76"/>
      <c r="V94" s="77"/>
      <c r="W94" s="75"/>
      <c r="X94" s="75"/>
      <c r="Y94" s="75"/>
      <c r="Z94" s="75"/>
      <c r="AA94" s="75"/>
      <c r="AB94" s="75"/>
      <c r="AC94" s="75"/>
      <c r="AD94" s="75"/>
    </row>
    <row r="95" spans="1:30" s="16" customFormat="1" ht="15" customHeight="1" outlineLevel="1">
      <c r="A95" s="106"/>
      <c r="B95" s="25"/>
      <c r="C95" s="25"/>
      <c r="D95" s="25"/>
      <c r="E95" s="28"/>
      <c r="F95" s="105">
        <v>230328.37</v>
      </c>
      <c r="G95" s="87"/>
      <c r="H95" s="87"/>
      <c r="I95" s="87"/>
      <c r="J95" s="87" t="e">
        <f>#REF!+#REF!+#REF!+#REF!+#REF!+#REF!+#REF!+#REF!+#REF!</f>
        <v>#REF!</v>
      </c>
      <c r="K95" s="87" t="e">
        <f>#REF!+#REF!+#REF!+#REF!+#REF!+#REF!+#REF!+#REF!+#REF!</f>
        <v>#REF!</v>
      </c>
      <c r="L95" s="87"/>
      <c r="M95" s="87"/>
      <c r="N95" s="87"/>
      <c r="O95" s="80">
        <f>SUM(O4:O94)</f>
        <v>219700.95000000004</v>
      </c>
      <c r="P95" s="72"/>
      <c r="Q95" s="23"/>
      <c r="V95" s="23"/>
    </row>
    <row r="96" spans="1:30" s="78" customFormat="1" ht="15" customHeight="1" outlineLevel="1">
      <c r="A96" s="106"/>
      <c r="B96" s="25"/>
      <c r="C96" s="25"/>
      <c r="D96" s="25"/>
      <c r="E96" s="27"/>
      <c r="F96" s="104"/>
      <c r="G96" s="87"/>
      <c r="H96" s="26"/>
      <c r="I96" s="26"/>
      <c r="J96" s="26"/>
      <c r="K96" s="86"/>
      <c r="L96" s="87"/>
      <c r="M96" s="87"/>
      <c r="N96" s="26"/>
      <c r="O96" s="79"/>
      <c r="P96" s="72"/>
      <c r="Q96" s="23"/>
      <c r="V96" s="23"/>
    </row>
    <row r="97" spans="1:23" s="78" customFormat="1" ht="15" customHeight="1" outlineLevel="1">
      <c r="A97" s="106"/>
      <c r="B97" s="25"/>
      <c r="C97" s="25"/>
      <c r="D97" s="25"/>
      <c r="E97" s="27"/>
      <c r="F97" s="28"/>
      <c r="G97" s="87"/>
      <c r="H97" s="26"/>
      <c r="I97" s="26"/>
      <c r="J97" s="26"/>
      <c r="K97" s="87"/>
      <c r="L97" s="87"/>
      <c r="M97" s="87"/>
      <c r="N97" s="26"/>
      <c r="O97" s="80"/>
      <c r="P97" s="72"/>
      <c r="Q97" s="23"/>
      <c r="V97" s="23"/>
    </row>
    <row r="98" spans="1:23" s="78" customFormat="1" ht="15" customHeight="1" outlineLevel="1">
      <c r="A98" s="106"/>
      <c r="B98" s="25"/>
      <c r="C98" s="25"/>
      <c r="D98" s="25"/>
      <c r="E98" s="27"/>
      <c r="F98" s="28"/>
      <c r="G98" s="87"/>
      <c r="H98" s="26"/>
      <c r="I98" s="26"/>
      <c r="J98" s="26"/>
      <c r="K98" s="87"/>
      <c r="L98" s="87"/>
      <c r="M98" s="87"/>
      <c r="N98" s="26"/>
      <c r="O98" s="79"/>
      <c r="P98" s="72"/>
      <c r="Q98" s="23"/>
      <c r="V98" s="23"/>
    </row>
    <row r="99" spans="1:23" s="78" customFormat="1" ht="15" customHeight="1" outlineLevel="1">
      <c r="A99" s="106"/>
      <c r="B99" s="25"/>
      <c r="C99" s="25"/>
      <c r="D99" s="25"/>
      <c r="E99" s="27"/>
      <c r="F99" s="28"/>
      <c r="G99" s="87"/>
      <c r="H99" s="26"/>
      <c r="I99" s="26"/>
      <c r="J99" s="26"/>
      <c r="K99" s="87"/>
      <c r="L99" s="87"/>
      <c r="M99" s="87"/>
      <c r="N99" s="26"/>
      <c r="O99" s="79"/>
      <c r="P99" s="72"/>
      <c r="Q99" s="23"/>
      <c r="V99" s="23"/>
    </row>
    <row r="100" spans="1:23" s="78" customFormat="1" ht="15" customHeight="1" outlineLevel="1">
      <c r="A100" s="106"/>
      <c r="B100" s="25"/>
      <c r="C100" s="25"/>
      <c r="D100" s="25"/>
      <c r="E100" s="27"/>
      <c r="F100" s="28"/>
      <c r="G100" s="87"/>
      <c r="H100" s="26"/>
      <c r="I100" s="26"/>
      <c r="J100" s="26"/>
      <c r="K100" s="87"/>
      <c r="L100" s="87"/>
      <c r="M100" s="87"/>
      <c r="N100" s="26"/>
      <c r="O100" s="79"/>
      <c r="P100" s="72"/>
      <c r="Q100" s="23"/>
      <c r="V100" s="23"/>
    </row>
    <row r="101" spans="1:23" s="78" customFormat="1" ht="15" customHeight="1" outlineLevel="1">
      <c r="A101" s="106"/>
      <c r="B101" s="25"/>
      <c r="C101" s="25"/>
      <c r="D101" s="25"/>
      <c r="E101" s="27"/>
      <c r="F101" s="28"/>
      <c r="G101" s="87"/>
      <c r="H101" s="26"/>
      <c r="I101" s="26"/>
      <c r="J101" s="26"/>
      <c r="K101" s="87"/>
      <c r="L101" s="87"/>
      <c r="M101" s="87"/>
      <c r="N101" s="26"/>
      <c r="O101" s="56"/>
      <c r="P101" s="72"/>
      <c r="Q101" s="23"/>
      <c r="V101" s="23"/>
    </row>
    <row r="102" spans="1:23" s="29" customFormat="1" ht="15" customHeight="1">
      <c r="A102" s="106"/>
      <c r="B102" s="17"/>
      <c r="C102" s="17"/>
      <c r="D102" s="13"/>
      <c r="E102" s="97"/>
      <c r="F102" s="97"/>
      <c r="G102" s="97"/>
      <c r="H102" s="90"/>
      <c r="I102" s="90"/>
      <c r="J102" s="91"/>
      <c r="K102" s="98"/>
      <c r="L102" s="98"/>
      <c r="M102" s="98"/>
      <c r="N102" s="98"/>
      <c r="O102" s="98"/>
      <c r="P102" s="15"/>
      <c r="Q102" s="30" t="s">
        <v>46</v>
      </c>
      <c r="U102" s="31"/>
      <c r="V102" s="31"/>
      <c r="W102" s="32"/>
    </row>
    <row r="103" spans="1:23" s="29" customFormat="1" ht="15" customHeight="1">
      <c r="A103" s="106"/>
      <c r="B103" s="17"/>
      <c r="C103" s="17"/>
      <c r="D103" s="13"/>
      <c r="E103" s="99"/>
      <c r="F103" s="99"/>
      <c r="G103" s="33"/>
      <c r="H103" s="90"/>
      <c r="I103" s="90"/>
      <c r="J103" s="90"/>
      <c r="K103" s="102"/>
      <c r="L103" s="102"/>
      <c r="M103" s="102"/>
      <c r="N103" s="102"/>
      <c r="O103" s="81"/>
      <c r="P103" s="15"/>
      <c r="S103" s="34"/>
    </row>
    <row r="104" spans="1:23" s="29" customFormat="1" ht="15" customHeight="1">
      <c r="A104" s="106"/>
      <c r="B104" s="17"/>
      <c r="C104" s="17"/>
      <c r="D104" s="13"/>
      <c r="E104" s="89"/>
      <c r="F104" s="89"/>
      <c r="G104" s="35"/>
      <c r="H104" s="90"/>
      <c r="I104" s="90"/>
      <c r="J104" s="91"/>
      <c r="K104" s="102"/>
      <c r="L104" s="102"/>
      <c r="M104" s="102"/>
      <c r="N104" s="102"/>
      <c r="O104" s="82"/>
      <c r="P104" s="15"/>
      <c r="Q104" s="36" t="s">
        <v>28</v>
      </c>
      <c r="R104" s="36" t="s">
        <v>29</v>
      </c>
      <c r="S104" s="36" t="s">
        <v>30</v>
      </c>
      <c r="T104" s="36" t="s">
        <v>31</v>
      </c>
    </row>
    <row r="105" spans="1:23" s="29" customFormat="1" ht="15" customHeight="1">
      <c r="A105" s="106"/>
      <c r="B105" s="17"/>
      <c r="C105" s="103"/>
      <c r="D105" s="103"/>
      <c r="E105" s="103"/>
      <c r="F105" s="103"/>
      <c r="G105" s="103"/>
      <c r="H105" s="90"/>
      <c r="I105" s="90"/>
      <c r="J105" s="91"/>
      <c r="K105" s="102"/>
      <c r="L105" s="102"/>
      <c r="M105" s="102"/>
      <c r="N105" s="102"/>
      <c r="O105" s="81"/>
      <c r="P105" s="15"/>
      <c r="Q105" s="36" t="s">
        <v>32</v>
      </c>
      <c r="R105" s="36" t="s">
        <v>32</v>
      </c>
      <c r="S105" s="36" t="s">
        <v>14</v>
      </c>
      <c r="T105" s="36" t="s">
        <v>33</v>
      </c>
    </row>
    <row r="106" spans="1:23" s="29" customFormat="1" ht="15" customHeight="1">
      <c r="A106" s="106"/>
      <c r="B106" s="17"/>
      <c r="C106" s="17"/>
      <c r="D106" s="13"/>
      <c r="E106" s="90"/>
      <c r="F106" s="37"/>
      <c r="G106" s="90"/>
      <c r="H106" s="90"/>
      <c r="I106" s="90"/>
      <c r="J106" s="90"/>
      <c r="K106" s="101"/>
      <c r="L106" s="101"/>
      <c r="M106" s="101"/>
      <c r="N106" s="91"/>
      <c r="O106" s="83"/>
      <c r="P106" s="15"/>
      <c r="Q106" s="36" t="s">
        <v>34</v>
      </c>
      <c r="R106" s="36" t="s">
        <v>35</v>
      </c>
      <c r="S106" s="36" t="s">
        <v>36</v>
      </c>
      <c r="T106" s="36" t="s">
        <v>37</v>
      </c>
    </row>
    <row r="107" spans="1:23" ht="15" customHeight="1">
      <c r="K107" s="100"/>
      <c r="L107" s="100"/>
      <c r="M107" s="100"/>
      <c r="O107" s="17"/>
      <c r="Q107" s="39" t="s">
        <v>38</v>
      </c>
      <c r="R107" s="39" t="s">
        <v>38</v>
      </c>
      <c r="S107" s="39" t="s">
        <v>38</v>
      </c>
      <c r="T107" s="39" t="s">
        <v>38</v>
      </c>
    </row>
    <row r="108" spans="1:23" ht="15" customHeight="1">
      <c r="M108" s="38"/>
      <c r="O108" s="17"/>
      <c r="Q108" s="57">
        <v>0.01</v>
      </c>
      <c r="R108" s="57">
        <v>244.8</v>
      </c>
      <c r="S108" s="57">
        <f>0/30.4*10</f>
        <v>0</v>
      </c>
      <c r="T108" s="41">
        <v>1.9199999999999998E-2</v>
      </c>
    </row>
    <row r="109" spans="1:23" ht="15" customHeight="1">
      <c r="M109" s="38"/>
      <c r="O109" s="17"/>
      <c r="Q109" s="57">
        <f t="shared" ref="Q109:Q115" si="20">R108+0.01</f>
        <v>244.81</v>
      </c>
      <c r="R109" s="57">
        <v>2077.5</v>
      </c>
      <c r="S109" s="57">
        <v>4.6500000000000004</v>
      </c>
      <c r="T109" s="41">
        <v>6.4000000000000001E-2</v>
      </c>
    </row>
    <row r="110" spans="1:23" ht="15" customHeight="1">
      <c r="M110" s="38"/>
      <c r="N110" s="91"/>
      <c r="O110" s="17"/>
      <c r="Q110" s="57">
        <f>R109+0.01</f>
        <v>2077.5100000000002</v>
      </c>
      <c r="R110" s="57">
        <v>3651</v>
      </c>
      <c r="S110" s="57">
        <v>121.95</v>
      </c>
      <c r="T110" s="41">
        <v>0.10879999999999999</v>
      </c>
    </row>
    <row r="111" spans="1:23" ht="15" customHeight="1">
      <c r="M111" s="38"/>
      <c r="N111" s="88"/>
      <c r="Q111" s="57">
        <f t="shared" si="20"/>
        <v>3651.01</v>
      </c>
      <c r="R111" s="57">
        <v>4244.1000000000004</v>
      </c>
      <c r="S111" s="57">
        <v>293.25</v>
      </c>
      <c r="T111" s="41">
        <v>0.16</v>
      </c>
    </row>
    <row r="112" spans="1:23" ht="15" customHeight="1">
      <c r="M112" s="38"/>
      <c r="Q112" s="57">
        <f t="shared" si="20"/>
        <v>4244.1100000000006</v>
      </c>
      <c r="R112" s="57">
        <v>5081.3999999999996</v>
      </c>
      <c r="S112" s="57">
        <v>388.05</v>
      </c>
      <c r="T112" s="41">
        <v>0.1792</v>
      </c>
    </row>
    <row r="113" spans="13:28" ht="15" customHeight="1">
      <c r="M113" s="38"/>
      <c r="Q113" s="57">
        <f t="shared" si="20"/>
        <v>5081.41</v>
      </c>
      <c r="R113" s="57">
        <v>10248.450000000001</v>
      </c>
      <c r="S113" s="57">
        <v>538.20000000000005</v>
      </c>
      <c r="T113" s="41">
        <v>0.21360000000000001</v>
      </c>
    </row>
    <row r="114" spans="13:28" ht="15" customHeight="1">
      <c r="M114" s="38"/>
      <c r="Q114" s="57">
        <f t="shared" si="20"/>
        <v>10248.460000000001</v>
      </c>
      <c r="R114" s="57">
        <v>16153.05</v>
      </c>
      <c r="S114" s="57">
        <v>1641.75</v>
      </c>
      <c r="T114" s="41">
        <v>0.23519999999999999</v>
      </c>
    </row>
    <row r="115" spans="13:28" ht="15" customHeight="1">
      <c r="M115" s="38"/>
      <c r="Q115" s="57">
        <f t="shared" si="20"/>
        <v>16153.06</v>
      </c>
      <c r="R115" s="58">
        <v>30838.799999999999</v>
      </c>
      <c r="S115" s="57">
        <v>3030.6</v>
      </c>
      <c r="T115" s="41">
        <v>0.3</v>
      </c>
    </row>
    <row r="116" spans="13:28" ht="15" customHeight="1">
      <c r="Q116" s="57">
        <v>30838.81</v>
      </c>
      <c r="R116" s="59">
        <v>41118.449999999997</v>
      </c>
      <c r="S116" s="57">
        <v>7436.25</v>
      </c>
      <c r="T116" s="41">
        <v>0.32</v>
      </c>
    </row>
    <row r="117" spans="13:28" ht="15" customHeight="1">
      <c r="Q117" s="57">
        <v>41118.46</v>
      </c>
      <c r="R117" s="59">
        <v>123355.2</v>
      </c>
      <c r="S117" s="57">
        <v>10725.75</v>
      </c>
      <c r="T117" s="41">
        <v>0.34</v>
      </c>
    </row>
    <row r="118" spans="13:28" ht="15" customHeight="1">
      <c r="Q118" s="59">
        <v>123355.21</v>
      </c>
      <c r="R118" s="58" t="s">
        <v>112</v>
      </c>
      <c r="S118" s="58">
        <v>38686.35</v>
      </c>
      <c r="T118" s="43">
        <v>35</v>
      </c>
    </row>
    <row r="119" spans="13:28" ht="15" customHeight="1">
      <c r="S119" s="42"/>
      <c r="T119" s="43"/>
    </row>
    <row r="120" spans="13:28" ht="15" customHeight="1">
      <c r="W120" s="44"/>
      <c r="X120" s="44"/>
      <c r="Y120" s="44"/>
      <c r="Z120" s="44"/>
      <c r="AA120" s="44"/>
      <c r="AB120" s="44"/>
    </row>
    <row r="121" spans="13:28" ht="15" customHeight="1">
      <c r="Q121" s="42"/>
      <c r="R121" s="42"/>
      <c r="S121" s="42" t="s">
        <v>39</v>
      </c>
      <c r="T121" s="42"/>
      <c r="W121" s="44"/>
      <c r="X121" s="44"/>
      <c r="Y121" s="44"/>
      <c r="Z121" s="44"/>
      <c r="AA121" s="44"/>
      <c r="AB121" s="44"/>
    </row>
    <row r="122" spans="13:28" ht="15" customHeight="1">
      <c r="Q122" s="42" t="s">
        <v>40</v>
      </c>
      <c r="R122" s="42" t="s">
        <v>41</v>
      </c>
      <c r="S122" s="42" t="s">
        <v>42</v>
      </c>
      <c r="T122" s="42"/>
      <c r="W122" s="44"/>
      <c r="X122" s="44"/>
      <c r="Y122" s="44"/>
      <c r="Z122" s="44"/>
      <c r="AA122" s="44"/>
      <c r="AB122" s="44"/>
    </row>
    <row r="123" spans="13:28" ht="15" customHeight="1">
      <c r="Q123" s="42" t="s">
        <v>43</v>
      </c>
      <c r="R123" s="42" t="s">
        <v>44</v>
      </c>
      <c r="S123" s="42" t="s">
        <v>68</v>
      </c>
      <c r="T123" s="42"/>
      <c r="W123" s="44"/>
      <c r="X123" s="44"/>
      <c r="Y123" s="44"/>
      <c r="Z123" s="44"/>
      <c r="AA123" s="44"/>
      <c r="AB123" s="44"/>
    </row>
    <row r="124" spans="13:28" ht="15" customHeight="1">
      <c r="Q124" s="45">
        <v>0.01</v>
      </c>
      <c r="R124" s="45">
        <v>872.85</v>
      </c>
      <c r="S124" s="40">
        <v>200.85</v>
      </c>
      <c r="T124" s="41"/>
      <c r="W124" s="44"/>
      <c r="X124" s="44"/>
      <c r="Y124" s="44"/>
      <c r="Z124" s="44"/>
      <c r="AA124" s="44"/>
      <c r="AB124" s="44"/>
    </row>
    <row r="125" spans="13:28" ht="15" customHeight="1">
      <c r="Q125" s="45">
        <f t="shared" ref="Q125:Q134" si="21">R124+0.01</f>
        <v>872.86</v>
      </c>
      <c r="R125" s="45">
        <v>1309.2</v>
      </c>
      <c r="S125" s="40">
        <v>200.7</v>
      </c>
      <c r="T125" s="41"/>
      <c r="W125" s="44"/>
      <c r="X125" s="44"/>
      <c r="Y125" s="44"/>
      <c r="Z125" s="44"/>
      <c r="AA125" s="44"/>
      <c r="AB125" s="44"/>
    </row>
    <row r="126" spans="13:28" ht="15" customHeight="1">
      <c r="Q126" s="45">
        <f t="shared" si="21"/>
        <v>1309.21</v>
      </c>
      <c r="R126" s="45">
        <v>1713.6</v>
      </c>
      <c r="S126" s="40">
        <v>200.7</v>
      </c>
      <c r="T126" s="41"/>
      <c r="W126" s="44"/>
      <c r="X126" s="44"/>
      <c r="Y126" s="44"/>
      <c r="Z126" s="44"/>
      <c r="AA126" s="44"/>
      <c r="AB126" s="44"/>
    </row>
    <row r="127" spans="13:28" ht="15" customHeight="1">
      <c r="Q127" s="45">
        <f t="shared" si="21"/>
        <v>1713.61</v>
      </c>
      <c r="R127" s="45">
        <v>1745.7</v>
      </c>
      <c r="S127" s="40">
        <v>193.8</v>
      </c>
      <c r="T127" s="41"/>
      <c r="W127" s="44"/>
      <c r="X127" s="44"/>
      <c r="Y127" s="44"/>
      <c r="Z127" s="44"/>
      <c r="AA127" s="44"/>
      <c r="AB127" s="44"/>
    </row>
    <row r="128" spans="13:28" ht="15" customHeight="1">
      <c r="Q128" s="45">
        <f t="shared" si="21"/>
        <v>1745.71</v>
      </c>
      <c r="R128" s="45">
        <v>2193.75</v>
      </c>
      <c r="S128" s="40">
        <v>188.7</v>
      </c>
      <c r="T128" s="41"/>
      <c r="W128" s="44"/>
      <c r="X128" s="44"/>
      <c r="Y128" s="44"/>
      <c r="Z128" s="44"/>
      <c r="AA128" s="44"/>
      <c r="AB128" s="44"/>
    </row>
    <row r="129" spans="16:28" ht="15" customHeight="1">
      <c r="Q129" s="45">
        <f t="shared" si="21"/>
        <v>2193.7600000000002</v>
      </c>
      <c r="R129" s="45">
        <v>2327.5500000000002</v>
      </c>
      <c r="S129" s="40">
        <v>174.75</v>
      </c>
      <c r="T129" s="41"/>
      <c r="W129" s="44"/>
      <c r="X129" s="44"/>
      <c r="Y129" s="44"/>
      <c r="Z129" s="44"/>
      <c r="AA129" s="44"/>
      <c r="AB129" s="44"/>
    </row>
    <row r="130" spans="16:28" ht="15" customHeight="1">
      <c r="Q130" s="45">
        <f t="shared" si="21"/>
        <v>2327.5600000000004</v>
      </c>
      <c r="R130" s="45">
        <v>2632.65</v>
      </c>
      <c r="S130" s="40">
        <v>160.35</v>
      </c>
      <c r="T130" s="41"/>
      <c r="W130" s="44"/>
      <c r="X130" s="44"/>
      <c r="Y130" s="44"/>
      <c r="Z130" s="44"/>
      <c r="AA130" s="44"/>
      <c r="AB130" s="44"/>
    </row>
    <row r="131" spans="16:28" ht="15" customHeight="1">
      <c r="Q131" s="45">
        <f t="shared" si="21"/>
        <v>2632.6600000000003</v>
      </c>
      <c r="R131" s="45">
        <v>3071.4</v>
      </c>
      <c r="S131" s="40">
        <v>145.35</v>
      </c>
      <c r="T131" s="41"/>
      <c r="W131" s="44"/>
      <c r="X131" s="44"/>
      <c r="Y131" s="44"/>
      <c r="Z131" s="44"/>
      <c r="AA131" s="44"/>
      <c r="AB131" s="44"/>
    </row>
    <row r="132" spans="16:28" ht="15" customHeight="1">
      <c r="Q132" s="45">
        <f t="shared" si="21"/>
        <v>3071.4100000000003</v>
      </c>
      <c r="R132" s="45">
        <v>3510.15</v>
      </c>
      <c r="S132" s="40">
        <v>125.1</v>
      </c>
      <c r="T132" s="41"/>
      <c r="W132" s="44"/>
      <c r="X132" s="44"/>
      <c r="Y132" s="44"/>
      <c r="Z132" s="44"/>
      <c r="AA132" s="44"/>
      <c r="AB132" s="44"/>
    </row>
    <row r="133" spans="16:28" ht="15" customHeight="1">
      <c r="Q133" s="45">
        <f t="shared" si="21"/>
        <v>3510.1600000000003</v>
      </c>
      <c r="R133" s="45">
        <v>3642.6</v>
      </c>
      <c r="S133" s="40">
        <v>107.4</v>
      </c>
      <c r="T133" s="41"/>
      <c r="W133" s="44"/>
      <c r="X133" s="44"/>
      <c r="Y133" s="44"/>
      <c r="Z133" s="44"/>
      <c r="AA133" s="44"/>
      <c r="AB133" s="44"/>
    </row>
    <row r="134" spans="16:28" ht="15" customHeight="1">
      <c r="Q134" s="45">
        <f t="shared" si="21"/>
        <v>3642.61</v>
      </c>
      <c r="R134" s="46" t="s">
        <v>45</v>
      </c>
      <c r="S134" s="40">
        <v>0</v>
      </c>
      <c r="T134" s="41"/>
      <c r="W134" s="44"/>
      <c r="X134" s="44"/>
      <c r="Y134" s="44"/>
      <c r="Z134" s="44"/>
      <c r="AA134" s="44"/>
      <c r="AB134" s="44"/>
    </row>
    <row r="135" spans="16:28" ht="15" customHeight="1">
      <c r="Q135" s="45"/>
      <c r="R135" s="45"/>
      <c r="S135" s="40"/>
      <c r="T135" s="41"/>
      <c r="W135" s="44"/>
      <c r="X135" s="44"/>
      <c r="Y135" s="44"/>
      <c r="Z135" s="44"/>
      <c r="AA135" s="44"/>
      <c r="AB135" s="44"/>
    </row>
    <row r="136" spans="16:28" ht="15" customHeight="1">
      <c r="Q136" s="45"/>
      <c r="R136" s="45"/>
      <c r="S136" s="40"/>
      <c r="T136" s="41"/>
      <c r="W136" s="44"/>
      <c r="X136" s="44"/>
      <c r="Y136" s="44"/>
      <c r="Z136" s="44"/>
      <c r="AA136" s="44"/>
      <c r="AB136" s="44"/>
    </row>
    <row r="137" spans="16:28" ht="15" customHeight="1">
      <c r="Q137" s="45"/>
      <c r="R137" s="45"/>
      <c r="S137" s="40"/>
      <c r="T137" s="41"/>
      <c r="W137" s="44"/>
      <c r="X137" s="44"/>
      <c r="Y137" s="44"/>
      <c r="Z137" s="44"/>
      <c r="AA137" s="44"/>
      <c r="AB137" s="44"/>
    </row>
    <row r="138" spans="16:28" ht="15" customHeight="1">
      <c r="U138" s="44"/>
      <c r="W138" s="44"/>
      <c r="X138" s="44"/>
      <c r="Y138" s="44"/>
      <c r="Z138" s="44"/>
      <c r="AA138" s="44"/>
      <c r="AB138" s="44"/>
    </row>
    <row r="139" spans="16:28" ht="15" customHeight="1">
      <c r="Q139" s="47"/>
      <c r="T139" s="48"/>
      <c r="U139" s="44"/>
      <c r="W139" s="44"/>
      <c r="X139" s="44"/>
      <c r="Y139" s="44"/>
      <c r="Z139" s="44"/>
      <c r="AA139" s="44"/>
      <c r="AB139" s="44"/>
    </row>
    <row r="140" spans="16:28" ht="15" customHeight="1">
      <c r="P140" s="62"/>
      <c r="T140" s="44"/>
      <c r="U140" s="44"/>
      <c r="W140" s="44"/>
      <c r="X140" s="44"/>
      <c r="Y140" s="44"/>
      <c r="Z140" s="44"/>
      <c r="AA140" s="44"/>
      <c r="AB140" s="44"/>
    </row>
    <row r="141" spans="16:28" ht="15" customHeight="1">
      <c r="P141" s="62"/>
      <c r="Q141" s="47"/>
      <c r="T141" s="48"/>
      <c r="U141" s="44"/>
      <c r="W141" s="44"/>
      <c r="X141" s="44"/>
      <c r="Y141" s="44"/>
      <c r="Z141" s="44"/>
      <c r="AA141" s="44"/>
      <c r="AB141" s="44"/>
    </row>
    <row r="142" spans="16:28" ht="15" customHeight="1">
      <c r="P142" s="62"/>
      <c r="T142" s="44"/>
      <c r="U142" s="44"/>
      <c r="W142" s="44"/>
      <c r="X142" s="44"/>
      <c r="Y142" s="44"/>
      <c r="Z142" s="44"/>
      <c r="AA142" s="44"/>
      <c r="AB142" s="44"/>
    </row>
    <row r="143" spans="16:28" ht="15" customHeight="1">
      <c r="P143" s="62"/>
      <c r="R143" s="47"/>
      <c r="T143" s="49"/>
      <c r="U143" s="44"/>
      <c r="W143" s="44"/>
      <c r="X143" s="44"/>
      <c r="Y143" s="44"/>
      <c r="Z143" s="44"/>
      <c r="AA143" s="44"/>
      <c r="AB143" s="44"/>
    </row>
    <row r="144" spans="16:28" ht="15" customHeight="1">
      <c r="P144" s="62"/>
      <c r="R144" s="50"/>
      <c r="T144" s="49"/>
      <c r="W144" s="44"/>
      <c r="X144" s="44"/>
      <c r="Y144" s="44"/>
      <c r="Z144" s="44"/>
      <c r="AA144" s="44"/>
      <c r="AB144" s="44"/>
    </row>
    <row r="145" spans="16:28" ht="15" customHeight="1">
      <c r="P145" s="62"/>
      <c r="R145" s="47"/>
      <c r="T145" s="49"/>
      <c r="W145" s="44"/>
      <c r="X145" s="44"/>
      <c r="Y145" s="44"/>
      <c r="Z145" s="44"/>
      <c r="AA145" s="44"/>
      <c r="AB145" s="44"/>
    </row>
    <row r="146" spans="16:28" ht="15" customHeight="1">
      <c r="P146" s="62"/>
      <c r="T146" s="51"/>
    </row>
    <row r="147" spans="16:28" ht="15" customHeight="1">
      <c r="P147" s="62"/>
      <c r="T147" s="44"/>
    </row>
    <row r="148" spans="16:28" ht="15" customHeight="1">
      <c r="P148" s="62"/>
    </row>
    <row r="149" spans="16:28" ht="15" customHeight="1">
      <c r="P149" s="62"/>
      <c r="Q149" s="42"/>
      <c r="R149" s="42"/>
      <c r="S149" s="42"/>
    </row>
    <row r="150" spans="16:28" ht="15" customHeight="1">
      <c r="P150" s="62"/>
      <c r="T150" s="44"/>
    </row>
    <row r="151" spans="16:28" ht="15" customHeight="1">
      <c r="P151" s="62"/>
      <c r="Q151" s="47"/>
      <c r="R151" s="44"/>
      <c r="S151" s="44"/>
      <c r="T151" s="44"/>
    </row>
    <row r="152" spans="16:28" ht="15" customHeight="1">
      <c r="P152" s="62"/>
      <c r="Q152" s="47"/>
      <c r="R152" s="44"/>
      <c r="S152" s="44"/>
      <c r="T152" s="44"/>
    </row>
    <row r="153" spans="16:28" ht="15" customHeight="1">
      <c r="P153" s="62"/>
      <c r="Q153" s="47"/>
      <c r="R153" s="44"/>
      <c r="S153" s="44"/>
      <c r="T153" s="44"/>
    </row>
    <row r="154" spans="16:28" ht="15" customHeight="1">
      <c r="P154" s="62"/>
      <c r="Q154" s="47"/>
      <c r="R154" s="44"/>
      <c r="S154" s="44"/>
      <c r="T154" s="44"/>
    </row>
    <row r="155" spans="16:28" ht="15" customHeight="1">
      <c r="P155" s="62"/>
      <c r="Q155" s="47"/>
      <c r="R155" s="44"/>
      <c r="S155" s="44"/>
      <c r="T155" s="44"/>
    </row>
    <row r="156" spans="16:28" ht="15" customHeight="1">
      <c r="P156" s="62"/>
      <c r="Q156" s="47"/>
      <c r="R156" s="44"/>
      <c r="S156" s="44"/>
      <c r="T156" s="44"/>
    </row>
    <row r="157" spans="16:28" ht="15" customHeight="1">
      <c r="P157" s="62"/>
      <c r="Q157" s="47"/>
      <c r="R157" s="44"/>
      <c r="S157" s="44"/>
      <c r="T157" s="44"/>
    </row>
    <row r="158" spans="16:28" ht="15" customHeight="1">
      <c r="P158" s="62"/>
      <c r="R158" s="52"/>
      <c r="S158" s="52"/>
      <c r="T158" s="44"/>
    </row>
    <row r="159" spans="16:28" ht="15" customHeight="1">
      <c r="P159" s="62"/>
      <c r="R159" s="44"/>
      <c r="S159" s="44"/>
      <c r="T159" s="44"/>
    </row>
    <row r="160" spans="16:28" ht="15" customHeight="1">
      <c r="Q160" s="40"/>
      <c r="R160" s="40"/>
      <c r="S160" s="44"/>
      <c r="T160" s="44"/>
    </row>
    <row r="161" spans="16:20" ht="15" customHeight="1">
      <c r="Q161" s="40"/>
      <c r="R161" s="40"/>
      <c r="S161" s="44"/>
      <c r="T161" s="44"/>
    </row>
    <row r="162" spans="16:20" ht="15" customHeight="1">
      <c r="Q162" s="40"/>
      <c r="R162" s="40"/>
      <c r="S162" s="44"/>
      <c r="T162" s="44"/>
    </row>
    <row r="163" spans="16:20" ht="15" customHeight="1">
      <c r="P163" s="62"/>
      <c r="Q163" s="40"/>
      <c r="R163" s="40"/>
      <c r="S163" s="44"/>
      <c r="T163" s="44"/>
    </row>
    <row r="164" spans="16:20" ht="15" customHeight="1">
      <c r="P164" s="62"/>
      <c r="Q164" s="40"/>
      <c r="R164" s="40"/>
      <c r="S164" s="44"/>
      <c r="T164" s="44"/>
    </row>
    <row r="165" spans="16:20" ht="15" customHeight="1">
      <c r="P165" s="62"/>
      <c r="Q165" s="40"/>
      <c r="R165" s="40"/>
      <c r="S165" s="44"/>
      <c r="T165" s="44"/>
    </row>
    <row r="166" spans="16:20" ht="15" customHeight="1">
      <c r="P166" s="62"/>
      <c r="Q166" s="40"/>
      <c r="R166" s="40"/>
      <c r="S166" s="44"/>
      <c r="T166" s="44"/>
    </row>
    <row r="167" spans="16:20" ht="15" customHeight="1">
      <c r="P167" s="62"/>
      <c r="Q167" s="40"/>
      <c r="R167" s="40"/>
      <c r="S167" s="44"/>
      <c r="T167" s="44"/>
    </row>
    <row r="168" spans="16:20" ht="15" customHeight="1">
      <c r="P168" s="62"/>
      <c r="Q168" s="40"/>
      <c r="R168" s="40"/>
      <c r="S168" s="44"/>
      <c r="T168" s="44"/>
    </row>
    <row r="169" spans="16:20" ht="15" customHeight="1">
      <c r="P169" s="62"/>
    </row>
    <row r="170" spans="16:20" ht="15" customHeight="1">
      <c r="P170" s="62"/>
    </row>
    <row r="171" spans="16:20" ht="15" customHeight="1">
      <c r="P171" s="62"/>
    </row>
    <row r="172" spans="16:20" ht="15" customHeight="1">
      <c r="P172" s="62"/>
      <c r="Q172" s="40"/>
      <c r="R172" s="40"/>
      <c r="S172" s="44"/>
      <c r="T172" s="44"/>
    </row>
    <row r="173" spans="16:20" ht="15" customHeight="1">
      <c r="P173" s="62"/>
      <c r="Q173" s="40"/>
      <c r="R173" s="40"/>
      <c r="S173" s="44"/>
      <c r="T173" s="44"/>
    </row>
    <row r="174" spans="16:20" ht="15" customHeight="1">
      <c r="P174" s="62"/>
      <c r="Q174" s="40"/>
      <c r="R174" s="40"/>
      <c r="S174" s="44"/>
      <c r="T174" s="44"/>
    </row>
    <row r="175" spans="16:20" ht="15" customHeight="1">
      <c r="P175" s="62"/>
      <c r="Q175" s="40"/>
      <c r="R175" s="40"/>
      <c r="S175" s="44"/>
      <c r="T175" s="44"/>
    </row>
    <row r="176" spans="16:20" ht="15" customHeight="1">
      <c r="Q176" s="40"/>
      <c r="R176" s="40"/>
      <c r="S176" s="44"/>
      <c r="T176" s="44"/>
    </row>
    <row r="177" spans="17:20" ht="15" customHeight="1">
      <c r="Q177" s="40"/>
      <c r="R177" s="40"/>
      <c r="S177" s="44"/>
      <c r="T177" s="44"/>
    </row>
    <row r="178" spans="17:20" ht="15" customHeight="1">
      <c r="Q178" s="40"/>
      <c r="R178" s="40"/>
      <c r="S178" s="44"/>
      <c r="T178" s="44"/>
    </row>
    <row r="179" spans="17:20" ht="15" customHeight="1">
      <c r="Q179" s="40"/>
      <c r="R179" s="40"/>
      <c r="S179" s="44"/>
      <c r="T179" s="44"/>
    </row>
    <row r="180" spans="17:20" ht="15" customHeight="1">
      <c r="Q180" s="40"/>
      <c r="R180" s="40"/>
      <c r="S180" s="44"/>
      <c r="T180" s="44"/>
    </row>
    <row r="181" spans="17:20" ht="15" customHeight="1">
      <c r="Q181" s="40"/>
      <c r="R181" s="40"/>
      <c r="S181" s="44"/>
      <c r="T181" s="44"/>
    </row>
    <row r="182" spans="17:20" ht="15" customHeight="1">
      <c r="Q182" s="40"/>
      <c r="R182" s="40"/>
      <c r="S182" s="44"/>
      <c r="T182" s="44"/>
    </row>
    <row r="183" spans="17:20" ht="15" customHeight="1">
      <c r="Q183" s="40"/>
      <c r="R183" s="40"/>
      <c r="S183" s="44"/>
      <c r="T183" s="44"/>
    </row>
    <row r="184" spans="17:20" ht="15" customHeight="1">
      <c r="Q184" s="40"/>
      <c r="R184" s="40"/>
      <c r="S184" s="44"/>
      <c r="T184" s="44"/>
    </row>
    <row r="185" spans="17:20" ht="15" customHeight="1">
      <c r="Q185" s="40"/>
      <c r="R185" s="40"/>
      <c r="S185" s="44"/>
      <c r="T185" s="44"/>
    </row>
    <row r="186" spans="17:20" ht="15" customHeight="1">
      <c r="Q186" s="40"/>
      <c r="R186" s="40"/>
      <c r="S186" s="44"/>
      <c r="T186" s="44"/>
    </row>
    <row r="187" spans="17:20" ht="15" customHeight="1">
      <c r="Q187" s="40"/>
      <c r="R187" s="40"/>
    </row>
    <row r="188" spans="17:20" ht="15" customHeight="1">
      <c r="Q188" s="40"/>
      <c r="R188" s="40"/>
    </row>
    <row r="189" spans="17:20" ht="15" customHeight="1">
      <c r="Q189" s="40"/>
      <c r="R189" s="40"/>
    </row>
    <row r="190" spans="17:20" ht="15" customHeight="1">
      <c r="Q190" s="40"/>
      <c r="R190" s="40"/>
    </row>
    <row r="191" spans="17:20" ht="15" customHeight="1">
      <c r="Q191" s="40"/>
      <c r="R191" s="40"/>
    </row>
    <row r="192" spans="17:20" ht="15" customHeight="1">
      <c r="Q192" s="40"/>
      <c r="R192" s="40"/>
    </row>
    <row r="193" spans="17:18" ht="15" customHeight="1">
      <c r="Q193" s="40"/>
      <c r="R193" s="40"/>
    </row>
    <row r="194" spans="17:18" ht="15" customHeight="1">
      <c r="Q194" s="40"/>
      <c r="R194" s="40"/>
    </row>
    <row r="195" spans="17:18" ht="15" customHeight="1">
      <c r="Q195" s="40"/>
      <c r="R195" s="40"/>
    </row>
    <row r="196" spans="17:18" ht="15" customHeight="1">
      <c r="Q196" s="40"/>
      <c r="R196" s="40"/>
    </row>
    <row r="197" spans="17:18" ht="15" customHeight="1">
      <c r="Q197" s="40"/>
      <c r="R197" s="40"/>
    </row>
    <row r="198" spans="17:18" ht="15" customHeight="1">
      <c r="Q198" s="40"/>
      <c r="R198" s="40"/>
    </row>
    <row r="199" spans="17:18" ht="15" customHeight="1">
      <c r="Q199" s="40"/>
      <c r="R199" s="40"/>
    </row>
    <row r="200" spans="17:18" ht="15" customHeight="1">
      <c r="Q200" s="40"/>
      <c r="R200" s="40"/>
    </row>
    <row r="201" spans="17:18" ht="15" customHeight="1">
      <c r="Q201" s="40"/>
      <c r="R201" s="40"/>
    </row>
    <row r="202" spans="17:18" ht="15" customHeight="1">
      <c r="Q202" s="40"/>
      <c r="R202" s="40"/>
    </row>
    <row r="203" spans="17:18" ht="15" customHeight="1">
      <c r="Q203" s="40"/>
      <c r="R203" s="40"/>
    </row>
    <row r="204" spans="17:18" ht="15" customHeight="1">
      <c r="Q204" s="40"/>
      <c r="R204" s="40"/>
    </row>
    <row r="205" spans="17:18" ht="15" customHeight="1">
      <c r="Q205" s="40"/>
      <c r="R205" s="40"/>
    </row>
    <row r="206" spans="17:18" ht="15" customHeight="1">
      <c r="Q206" s="40"/>
      <c r="R206" s="40"/>
    </row>
    <row r="207" spans="17:18" ht="15" customHeight="1">
      <c r="Q207" s="40"/>
      <c r="R207" s="40"/>
    </row>
    <row r="208" spans="17:18" ht="15" customHeight="1">
      <c r="Q208" s="40"/>
      <c r="R208" s="40"/>
    </row>
    <row r="209" spans="17:18" ht="15" customHeight="1">
      <c r="Q209" s="40"/>
      <c r="R209" s="40"/>
    </row>
    <row r="210" spans="17:18" ht="15" customHeight="1">
      <c r="Q210" s="40"/>
      <c r="R210" s="40"/>
    </row>
    <row r="211" spans="17:18" ht="15" customHeight="1">
      <c r="Q211" s="40"/>
      <c r="R211" s="40"/>
    </row>
    <row r="212" spans="17:18" ht="15" customHeight="1">
      <c r="Q212" s="40"/>
      <c r="R212" s="40"/>
    </row>
    <row r="213" spans="17:18" ht="15" customHeight="1"/>
    <row r="214" spans="17:18" ht="15" customHeight="1"/>
    <row r="215" spans="17:18" ht="15" customHeight="1"/>
    <row r="216" spans="17:18" ht="15" customHeight="1"/>
    <row r="217" spans="17:18" ht="15" customHeight="1"/>
    <row r="218" spans="17:18" ht="15" customHeight="1"/>
    <row r="219" spans="17:18" ht="15" customHeight="1"/>
    <row r="220" spans="17:18" ht="15" customHeight="1"/>
    <row r="221" spans="17:18" ht="15" customHeight="1"/>
    <row r="222" spans="17:18" ht="15" customHeight="1"/>
    <row r="223" spans="17:18" ht="15" customHeight="1"/>
    <row r="224" spans="17:1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sortState ref="B4:AD94">
    <sortCondition ref="B4"/>
  </sortState>
  <mergeCells count="9">
    <mergeCell ref="E102:G102"/>
    <mergeCell ref="K102:O102"/>
    <mergeCell ref="E103:F103"/>
    <mergeCell ref="K107:M107"/>
    <mergeCell ref="K106:M106"/>
    <mergeCell ref="K103:N103"/>
    <mergeCell ref="K104:N104"/>
    <mergeCell ref="K105:N105"/>
    <mergeCell ref="C105:G105"/>
  </mergeCells>
  <phoneticPr fontId="3" type="noConversion"/>
  <pageMargins left="0.62992125984251968" right="0.23622047244094491" top="0.35433070866141736" bottom="0.28000000000000003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16 al 30 Abril 16</vt:lpstr>
      <vt:lpstr>'NOMINA DEL 16 al 30 Abril 16'!SUBSIDIO</vt:lpstr>
      <vt:lpstr>'NOMINA DEL 16 al 30 Abril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2016-10-08T18:06:02Z</cp:lastPrinted>
  <dcterms:created xsi:type="dcterms:W3CDTF">2010-01-14T19:28:55Z</dcterms:created>
  <dcterms:modified xsi:type="dcterms:W3CDTF">2016-10-08T18:06:12Z</dcterms:modified>
</cp:coreProperties>
</file>