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ena 16" sheetId="4" r:id="rId2"/>
  </sheets>
  <definedNames>
    <definedName name="SUBSIDIO" localSheetId="1">'NOMINA DEL 1quincena 16'!$Q$121:$T$134</definedName>
    <definedName name="TARIFA" localSheetId="1">'NOMINA DEL 1quincena 16'!$Q$105:$T$112</definedName>
  </definedNames>
  <calcPr calcId="144525"/>
</workbook>
</file>

<file path=xl/calcChain.xml><?xml version="1.0" encoding="utf-8"?>
<calcChain xmlns="http://schemas.openxmlformats.org/spreadsheetml/2006/main">
  <c r="G89" i="4" l="1"/>
  <c r="G74" i="4"/>
  <c r="G14" i="4"/>
  <c r="G37" i="4"/>
  <c r="G7" i="4"/>
  <c r="G85" i="4"/>
  <c r="G62" i="4" l="1"/>
  <c r="G70" i="4"/>
  <c r="G88" i="4"/>
  <c r="G63" i="4"/>
  <c r="G38" i="4"/>
  <c r="G49" i="4"/>
  <c r="G27" i="4"/>
  <c r="G45" i="4"/>
  <c r="G64" i="4"/>
  <c r="G30" i="4"/>
  <c r="G43" i="4"/>
  <c r="G55" i="4"/>
  <c r="G90" i="4"/>
  <c r="G57" i="4"/>
  <c r="G22" i="4"/>
  <c r="G67" i="4"/>
  <c r="G54" i="4"/>
  <c r="G17" i="4"/>
  <c r="G42" i="4"/>
  <c r="G71" i="4"/>
  <c r="G28" i="4"/>
  <c r="G31" i="4"/>
  <c r="G47" i="4"/>
  <c r="G86" i="4" l="1"/>
  <c r="G6" i="4" l="1"/>
  <c r="G92" i="4" l="1"/>
  <c r="G61" i="4"/>
  <c r="G59" i="4"/>
  <c r="G26" i="4" l="1"/>
  <c r="G25" i="4"/>
  <c r="G21" i="4"/>
  <c r="G9" i="4"/>
  <c r="G48" i="4"/>
  <c r="G5" i="4" l="1"/>
  <c r="G46" i="4"/>
  <c r="G76" i="4"/>
  <c r="G72" i="4"/>
  <c r="G65" i="4"/>
  <c r="Q108" i="4"/>
  <c r="Q106" i="4"/>
  <c r="Q107" i="4"/>
  <c r="Q127" i="4"/>
  <c r="Q123" i="4"/>
  <c r="Q122" i="4"/>
  <c r="Q125" i="4"/>
  <c r="Q124" i="4"/>
  <c r="Q126" i="4"/>
  <c r="Q110" i="4"/>
  <c r="Q109" i="4"/>
  <c r="Q131" i="4"/>
  <c r="Q129" i="4"/>
  <c r="Q128" i="4"/>
  <c r="G36" i="4"/>
  <c r="Q130" i="4"/>
  <c r="G91" i="4"/>
  <c r="G73" i="4"/>
  <c r="G44" i="4"/>
  <c r="G50" i="4"/>
  <c r="G51" i="4"/>
  <c r="G66" i="4"/>
  <c r="G78" i="4"/>
  <c r="G81" i="4"/>
  <c r="G82" i="4"/>
  <c r="G83" i="4"/>
  <c r="G87" i="4"/>
  <c r="G13" i="4"/>
  <c r="G56" i="4"/>
  <c r="G77" i="4"/>
  <c r="G80" i="4"/>
  <c r="G4" i="4"/>
  <c r="G75" i="4"/>
  <c r="G79" i="4"/>
  <c r="G23" i="4"/>
  <c r="G41" i="4"/>
  <c r="G19" i="4"/>
  <c r="G29" i="4"/>
  <c r="G34" i="4"/>
  <c r="G84" i="4"/>
  <c r="G12" i="4"/>
  <c r="G8" i="4"/>
  <c r="G10" i="4"/>
  <c r="G16" i="4"/>
  <c r="G24" i="4"/>
  <c r="G52" i="4"/>
  <c r="G53" i="4"/>
  <c r="G18" i="4"/>
  <c r="Q111" i="4"/>
  <c r="Q112" i="4"/>
  <c r="G35" i="4"/>
  <c r="G32" i="4"/>
  <c r="G33" i="4"/>
  <c r="G39" i="4"/>
  <c r="G40" i="4"/>
  <c r="G58" i="4"/>
  <c r="G15" i="4"/>
  <c r="G68" i="4"/>
  <c r="G69" i="4"/>
  <c r="S105" i="4"/>
  <c r="F30" i="3"/>
  <c r="F29" i="3"/>
  <c r="F28" i="3"/>
  <c r="F27" i="3"/>
  <c r="F26" i="3"/>
  <c r="F25" i="3"/>
  <c r="F24" i="3"/>
  <c r="F23" i="3"/>
  <c r="F22" i="3"/>
  <c r="G93" i="4" l="1"/>
  <c r="H11" i="4"/>
  <c r="I11" i="4"/>
  <c r="H89" i="4"/>
  <c r="I89" i="4"/>
  <c r="H74" i="4"/>
  <c r="H14" i="4"/>
  <c r="I14" i="4"/>
  <c r="I74" i="4"/>
  <c r="H76" i="4"/>
  <c r="I76" i="4"/>
  <c r="H72" i="4"/>
  <c r="I72" i="4"/>
  <c r="I7" i="4"/>
  <c r="H37" i="4"/>
  <c r="H85" i="4"/>
  <c r="I37" i="4"/>
  <c r="H7" i="4"/>
  <c r="I85" i="4"/>
  <c r="H88" i="4"/>
  <c r="I88" i="4"/>
  <c r="H70" i="4"/>
  <c r="I62" i="4"/>
  <c r="I70" i="4"/>
  <c r="H62" i="4"/>
  <c r="I63" i="4"/>
  <c r="H63" i="4"/>
  <c r="I38" i="4"/>
  <c r="H49" i="4"/>
  <c r="I49" i="4"/>
  <c r="H38" i="4"/>
  <c r="H27" i="4"/>
  <c r="I27" i="4"/>
  <c r="I45" i="4"/>
  <c r="H45" i="4"/>
  <c r="H30" i="4"/>
  <c r="I30" i="4"/>
  <c r="H64" i="4"/>
  <c r="I64" i="4"/>
  <c r="H79" i="4"/>
  <c r="I79" i="4"/>
  <c r="I43" i="4"/>
  <c r="H43" i="4"/>
  <c r="I55" i="4"/>
  <c r="H55" i="4"/>
  <c r="I90" i="4"/>
  <c r="I22" i="4"/>
  <c r="H57" i="4"/>
  <c r="I57" i="4"/>
  <c r="H90" i="4"/>
  <c r="H22" i="4"/>
  <c r="I67" i="4"/>
  <c r="H54" i="4"/>
  <c r="I54" i="4"/>
  <c r="H67" i="4"/>
  <c r="I17" i="4"/>
  <c r="H42" i="4"/>
  <c r="I28" i="4"/>
  <c r="H71" i="4"/>
  <c r="H17" i="4"/>
  <c r="I71" i="4"/>
  <c r="I42" i="4"/>
  <c r="H28" i="4"/>
  <c r="H47" i="4"/>
  <c r="H31" i="4"/>
  <c r="I47" i="4"/>
  <c r="I31" i="4"/>
  <c r="H86" i="4"/>
  <c r="I86" i="4"/>
  <c r="H48" i="4"/>
  <c r="I48" i="4"/>
  <c r="H80" i="4"/>
  <c r="H83" i="4"/>
  <c r="I78" i="4"/>
  <c r="H6" i="4"/>
  <c r="I10" i="4"/>
  <c r="I34" i="4"/>
  <c r="H19" i="4"/>
  <c r="I77" i="4"/>
  <c r="H24" i="4"/>
  <c r="I8" i="4"/>
  <c r="I40" i="4"/>
  <c r="I32" i="4"/>
  <c r="H4" i="4"/>
  <c r="I87" i="4"/>
  <c r="H68" i="4"/>
  <c r="H39" i="4"/>
  <c r="H16" i="4"/>
  <c r="I84" i="4"/>
  <c r="I80" i="4"/>
  <c r="H56" i="4"/>
  <c r="I73" i="4"/>
  <c r="H58" i="4"/>
  <c r="H33" i="4"/>
  <c r="H52" i="4"/>
  <c r="H10" i="4"/>
  <c r="I66" i="4"/>
  <c r="I24" i="4"/>
  <c r="H12" i="4"/>
  <c r="H34" i="4"/>
  <c r="I15" i="4"/>
  <c r="H73" i="4"/>
  <c r="H36" i="4"/>
  <c r="I69" i="4"/>
  <c r="H35" i="4"/>
  <c r="H53" i="4"/>
  <c r="H84" i="4"/>
  <c r="I29" i="4"/>
  <c r="I19" i="4"/>
  <c r="I13" i="4"/>
  <c r="H50" i="4"/>
  <c r="I91" i="4"/>
  <c r="H65" i="4"/>
  <c r="I46" i="4"/>
  <c r="I61" i="4"/>
  <c r="H59" i="4"/>
  <c r="H92" i="4"/>
  <c r="I59" i="4"/>
  <c r="I92" i="4"/>
  <c r="H61" i="4"/>
  <c r="H25" i="4"/>
  <c r="H9" i="4"/>
  <c r="I25" i="4"/>
  <c r="I9" i="4"/>
  <c r="H26" i="4"/>
  <c r="H21" i="4"/>
  <c r="I26" i="4"/>
  <c r="I21" i="4"/>
  <c r="H15" i="4"/>
  <c r="H18" i="4"/>
  <c r="H5" i="4"/>
  <c r="I33" i="4"/>
  <c r="I52" i="4"/>
  <c r="I18" i="4"/>
  <c r="H91" i="4"/>
  <c r="I58" i="4"/>
  <c r="I68" i="4"/>
  <c r="I39" i="4"/>
  <c r="I35" i="4"/>
  <c r="I53" i="4"/>
  <c r="I16" i="4"/>
  <c r="I12" i="4"/>
  <c r="H75" i="4"/>
  <c r="I4" i="4"/>
  <c r="I56" i="4"/>
  <c r="I6" i="4"/>
  <c r="I36" i="4"/>
  <c r="H44" i="4"/>
  <c r="I50" i="4"/>
  <c r="H82" i="4"/>
  <c r="I83" i="4"/>
  <c r="H41" i="4"/>
  <c r="I5" i="4"/>
  <c r="I44" i="4"/>
  <c r="H51" i="4"/>
  <c r="I65" i="4"/>
  <c r="H81" i="4"/>
  <c r="I82" i="4"/>
  <c r="H23" i="4"/>
  <c r="I41" i="4"/>
  <c r="H46" i="4"/>
  <c r="H69" i="4"/>
  <c r="H40" i="4"/>
  <c r="H32" i="4"/>
  <c r="H8" i="4"/>
  <c r="H29" i="4"/>
  <c r="H77" i="4"/>
  <c r="H13" i="4"/>
  <c r="I51" i="4"/>
  <c r="H66" i="4"/>
  <c r="I81" i="4"/>
  <c r="H87" i="4"/>
  <c r="I23" i="4"/>
  <c r="H78" i="4"/>
  <c r="I75" i="4"/>
  <c r="L74" i="4" l="1"/>
  <c r="N74" i="4" s="1"/>
  <c r="O74" i="4" s="1"/>
  <c r="L14" i="4"/>
  <c r="N14" i="4" s="1"/>
  <c r="O14" i="4" s="1"/>
  <c r="L89" i="4"/>
  <c r="L72" i="4"/>
  <c r="N72" i="4" s="1"/>
  <c r="L37" i="4"/>
  <c r="N37" i="4" s="1"/>
  <c r="O37" i="4" s="1"/>
  <c r="L7" i="4"/>
  <c r="L85" i="4"/>
  <c r="N85" i="4" s="1"/>
  <c r="O85" i="4" s="1"/>
  <c r="L62" i="4"/>
  <c r="N62" i="4" s="1"/>
  <c r="O62" i="4" s="1"/>
  <c r="L70" i="4"/>
  <c r="L88" i="4"/>
  <c r="N88" i="4" s="1"/>
  <c r="L49" i="4"/>
  <c r="N49" i="4" s="1"/>
  <c r="O49" i="4" s="1"/>
  <c r="L63" i="4"/>
  <c r="N63" i="4" s="1"/>
  <c r="O63" i="4" s="1"/>
  <c r="L38" i="4"/>
  <c r="N38" i="4" s="1"/>
  <c r="O38" i="4" s="1"/>
  <c r="L27" i="4"/>
  <c r="N27" i="4" s="1"/>
  <c r="O27" i="4" s="1"/>
  <c r="L45" i="4"/>
  <c r="N45" i="4" s="1"/>
  <c r="O45" i="4" s="1"/>
  <c r="L17" i="4"/>
  <c r="N17" i="4" s="1"/>
  <c r="O17" i="4" s="1"/>
  <c r="L64" i="4"/>
  <c r="L30" i="4"/>
  <c r="N30" i="4" s="1"/>
  <c r="O30" i="4" s="1"/>
  <c r="L79" i="4"/>
  <c r="N79" i="4" s="1"/>
  <c r="O79" i="4" s="1"/>
  <c r="L90" i="4"/>
  <c r="N90" i="4" s="1"/>
  <c r="O90" i="4" s="1"/>
  <c r="L43" i="4"/>
  <c r="N43" i="4" s="1"/>
  <c r="O43" i="4" s="1"/>
  <c r="L55" i="4"/>
  <c r="L22" i="4"/>
  <c r="L57" i="4"/>
  <c r="N57" i="4" s="1"/>
  <c r="O57" i="4" s="1"/>
  <c r="L67" i="4"/>
  <c r="N67" i="4" s="1"/>
  <c r="O67" i="4" s="1"/>
  <c r="L54" i="4"/>
  <c r="N54" i="4" s="1"/>
  <c r="O54" i="4" s="1"/>
  <c r="L42" i="4"/>
  <c r="N42" i="4" s="1"/>
  <c r="O42" i="4" s="1"/>
  <c r="L28" i="4"/>
  <c r="N28" i="4" s="1"/>
  <c r="O28" i="4" s="1"/>
  <c r="L71" i="4"/>
  <c r="N71" i="4" s="1"/>
  <c r="O71" i="4" s="1"/>
  <c r="L31" i="4"/>
  <c r="N31" i="4" s="1"/>
  <c r="O31" i="4" s="1"/>
  <c r="L47" i="4"/>
  <c r="N47" i="4" s="1"/>
  <c r="O47" i="4" s="1"/>
  <c r="L86" i="4"/>
  <c r="N86" i="4" s="1"/>
  <c r="O86" i="4" s="1"/>
  <c r="L73" i="4"/>
  <c r="N73" i="4" s="1"/>
  <c r="O73" i="4" s="1"/>
  <c r="L48" i="4"/>
  <c r="N48" i="4" s="1"/>
  <c r="O48" i="4" s="1"/>
  <c r="L39" i="4"/>
  <c r="L24" i="4"/>
  <c r="N24" i="4" s="1"/>
  <c r="O24" i="4" s="1"/>
  <c r="L40" i="4"/>
  <c r="N40" i="4" s="1"/>
  <c r="L77" i="4"/>
  <c r="N77" i="4" s="1"/>
  <c r="O77" i="4" s="1"/>
  <c r="L33" i="4"/>
  <c r="N33" i="4" s="1"/>
  <c r="O33" i="4" s="1"/>
  <c r="L13" i="4"/>
  <c r="L58" i="4"/>
  <c r="N58" i="4" s="1"/>
  <c r="O58" i="4" s="1"/>
  <c r="L32" i="4"/>
  <c r="N32" i="4" s="1"/>
  <c r="O32" i="4" s="1"/>
  <c r="L5" i="4"/>
  <c r="L10" i="4"/>
  <c r="N10" i="4" s="1"/>
  <c r="O10" i="4" s="1"/>
  <c r="L68" i="4"/>
  <c r="N68" i="4" s="1"/>
  <c r="O68" i="4" s="1"/>
  <c r="L52" i="4"/>
  <c r="N52" i="4" s="1"/>
  <c r="O52" i="4" s="1"/>
  <c r="L66" i="4"/>
  <c r="N66" i="4" s="1"/>
  <c r="O66" i="4" s="1"/>
  <c r="L80" i="4"/>
  <c r="N80" i="4" s="1"/>
  <c r="O80" i="4" s="1"/>
  <c r="L83" i="4"/>
  <c r="N83" i="4" s="1"/>
  <c r="O83" i="4" s="1"/>
  <c r="L53" i="4"/>
  <c r="L6" i="4"/>
  <c r="L87" i="4"/>
  <c r="L78" i="4"/>
  <c r="N78" i="4" s="1"/>
  <c r="O78" i="4" s="1"/>
  <c r="L11" i="4"/>
  <c r="L19" i="4"/>
  <c r="L12" i="4"/>
  <c r="N12" i="4" s="1"/>
  <c r="O12" i="4" s="1"/>
  <c r="L8" i="4"/>
  <c r="N8" i="4" s="1"/>
  <c r="O8" i="4" s="1"/>
  <c r="L36" i="4"/>
  <c r="N36" i="4" s="1"/>
  <c r="O36" i="4" s="1"/>
  <c r="L4" i="4"/>
  <c r="L50" i="4"/>
  <c r="N50" i="4" s="1"/>
  <c r="O50" i="4" s="1"/>
  <c r="L16" i="4"/>
  <c r="N16" i="4" s="1"/>
  <c r="O16" i="4" s="1"/>
  <c r="L34" i="4"/>
  <c r="N34" i="4" s="1"/>
  <c r="O34" i="4" s="1"/>
  <c r="L81" i="4"/>
  <c r="L41" i="4"/>
  <c r="N41" i="4" s="1"/>
  <c r="O41" i="4" s="1"/>
  <c r="L84" i="4"/>
  <c r="N84" i="4" s="1"/>
  <c r="O84" i="4" s="1"/>
  <c r="L65" i="4"/>
  <c r="N65" i="4" s="1"/>
  <c r="O65" i="4" s="1"/>
  <c r="L18" i="4"/>
  <c r="N18" i="4" s="1"/>
  <c r="O18" i="4" s="1"/>
  <c r="L69" i="4"/>
  <c r="N69" i="4" s="1"/>
  <c r="O69" i="4" s="1"/>
  <c r="L46" i="4"/>
  <c r="L91" i="4"/>
  <c r="N91" i="4" s="1"/>
  <c r="O91" i="4" s="1"/>
  <c r="L29" i="4"/>
  <c r="L56" i="4"/>
  <c r="N56" i="4" s="1"/>
  <c r="O56" i="4" s="1"/>
  <c r="L35" i="4"/>
  <c r="N35" i="4" s="1"/>
  <c r="O35" i="4" s="1"/>
  <c r="L51" i="4"/>
  <c r="N51" i="4" s="1"/>
  <c r="O51" i="4" s="1"/>
  <c r="L82" i="4"/>
  <c r="N82" i="4" s="1"/>
  <c r="O82" i="4" s="1"/>
  <c r="L15" i="4"/>
  <c r="N15" i="4" s="1"/>
  <c r="O15" i="4" s="1"/>
  <c r="L75" i="4"/>
  <c r="L21" i="4"/>
  <c r="N21" i="4" s="1"/>
  <c r="O21" i="4" s="1"/>
  <c r="L61" i="4"/>
  <c r="N61" i="4" s="1"/>
  <c r="O61" i="4" s="1"/>
  <c r="L59" i="4"/>
  <c r="L92" i="4"/>
  <c r="N92" i="4" s="1"/>
  <c r="O92" i="4" s="1"/>
  <c r="L25" i="4"/>
  <c r="N25" i="4" s="1"/>
  <c r="O25" i="4" s="1"/>
  <c r="L26" i="4"/>
  <c r="N26" i="4" s="1"/>
  <c r="O26" i="4" s="1"/>
  <c r="L9" i="4"/>
  <c r="N9" i="4" s="1"/>
  <c r="O9" i="4" s="1"/>
  <c r="L44" i="4"/>
  <c r="L23" i="4"/>
  <c r="L76" i="4"/>
  <c r="N89" i="4" l="1"/>
  <c r="N7" i="4"/>
  <c r="N13" i="4"/>
  <c r="N70" i="4"/>
  <c r="N64" i="4"/>
  <c r="O88" i="4"/>
  <c r="N55" i="4"/>
  <c r="N5" i="4"/>
  <c r="N22" i="4"/>
  <c r="N39" i="4"/>
  <c r="O39" i="4" s="1"/>
  <c r="O40" i="4"/>
  <c r="N4" i="4"/>
  <c r="N6" i="4"/>
  <c r="N53" i="4"/>
  <c r="O53" i="4" s="1"/>
  <c r="N87" i="4"/>
  <c r="O87" i="4" s="1"/>
  <c r="N11" i="4"/>
  <c r="N19" i="4"/>
  <c r="N81" i="4"/>
  <c r="O81" i="4" s="1"/>
  <c r="N29" i="4"/>
  <c r="N46" i="4"/>
  <c r="O46" i="4" s="1"/>
  <c r="N75" i="4"/>
  <c r="O75" i="4" s="1"/>
  <c r="N23" i="4"/>
  <c r="N44" i="4"/>
  <c r="O44" i="4" s="1"/>
  <c r="N59" i="4"/>
  <c r="O59" i="4" s="1"/>
  <c r="N76" i="4"/>
  <c r="O89" i="4" l="1"/>
  <c r="O6" i="4"/>
  <c r="O7" i="4"/>
  <c r="O13" i="4"/>
  <c r="O70" i="4"/>
  <c r="O64" i="4"/>
  <c r="O55" i="4"/>
  <c r="O5" i="4"/>
  <c r="O22" i="4"/>
  <c r="O11" i="4"/>
  <c r="O19" i="4"/>
  <c r="O29" i="4"/>
  <c r="O72" i="4"/>
  <c r="O4" i="4"/>
  <c r="O23" i="4"/>
  <c r="O76" i="4"/>
  <c r="O93" i="4" l="1"/>
</calcChain>
</file>

<file path=xl/sharedStrings.xml><?xml version="1.0" encoding="utf-8"?>
<sst xmlns="http://schemas.openxmlformats.org/spreadsheetml/2006/main" count="262" uniqueCount="210">
  <si>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</si>
  <si>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</si>
  <si>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</si>
  <si>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</si>
  <si>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</si>
  <si>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</si>
  <si>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</si>
  <si>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</si>
  <si>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</si>
  <si>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</si>
  <si>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</si>
  <si>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</si>
  <si>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</si>
  <si>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</si>
  <si>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</si>
  <si>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</si>
  <si>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</si>
  <si>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</si>
  <si>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</si>
  <si>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</si>
  <si>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</si>
  <si>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</si>
  <si>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</si>
  <si>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</si>
  <si>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</si>
  <si>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</si>
  <si>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</si>
  <si>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</si>
  <si>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</si>
  <si>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</si>
  <si>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</si>
  <si>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</si>
  <si>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</si>
  <si>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</si>
  <si>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</si>
  <si>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</si>
  <si>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</si>
  <si>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</si>
  <si>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</si>
  <si>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</si>
  <si>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</si>
  <si>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</si>
  <si>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</si>
  <si>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</si>
  <si>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</si>
  <si>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</si>
  <si>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</si>
  <si>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</si>
  <si>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</si>
  <si>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</si>
  <si>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</si>
  <si>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</si>
  <si>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</si>
  <si>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</si>
  <si>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</si>
  <si>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</si>
  <si>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</si>
  <si>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</si>
  <si>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</si>
  <si>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</si>
  <si>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</si>
  <si>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</si>
  <si>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</si>
  <si>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</si>
  <si>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</si>
  <si>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</si>
  <si>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</si>
  <si>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</si>
  <si>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</si>
  <si>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</si>
  <si>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</si>
  <si>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</si>
  <si>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</si>
  <si>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</si>
  <si>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</si>
  <si>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</si>
  <si>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</si>
  <si>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</si>
  <si>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</si>
  <si>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</si>
  <si>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</si>
  <si>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</si>
  <si>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</si>
  <si>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</si>
  <si>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</si>
  <si>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</si>
  <si>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</si>
  <si>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</si>
  <si>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</si>
  <si>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</si>
  <si>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</si>
  <si>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</si>
  <si>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</si>
  <si>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</si>
  <si>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</si>
  <si>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</si>
  <si>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</si>
  <si>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</si>
  <si>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</si>
  <si>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</si>
  <si>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</si>
  <si>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</si>
  <si>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</si>
  <si>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</si>
  <si>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</si>
  <si>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</si>
  <si>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</si>
  <si>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</si>
  <si>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</si>
  <si>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</si>
  <si>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</si>
  <si>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</si>
  <si>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</si>
  <si>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</si>
  <si>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</si>
  <si>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</si>
  <si>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</si>
  <si>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</si>
  <si>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</si>
  <si>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</si>
  <si>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PEREZ SANCHEZ LUZ MARIA</t>
  </si>
  <si>
    <t>OTRAS</t>
  </si>
  <si>
    <t>PERCEPCIONES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</si>
  <si>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</si>
  <si>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</si>
  <si>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</si>
  <si>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</si>
  <si>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</si>
  <si>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</si>
  <si>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</si>
  <si>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</si>
  <si>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</si>
  <si>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</si>
  <si>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</si>
  <si>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</si>
  <si>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</si>
  <si>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</si>
  <si>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</si>
  <si>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</si>
  <si>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</si>
  <si>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</si>
  <si>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</si>
  <si>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</si>
  <si>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</si>
  <si>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</si>
  <si>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</si>
  <si>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</si>
  <si>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</si>
  <si>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</si>
  <si>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</si>
  <si>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</si>
  <si>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</si>
  <si>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</si>
  <si>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</si>
  <si>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</si>
  <si>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</si>
  <si>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</si>
  <si>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</si>
  <si>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</si>
  <si>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</si>
  <si>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</si>
  <si>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</si>
  <si>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</si>
  <si>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</si>
  <si>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</si>
  <si>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</si>
  <si>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</si>
  <si>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</si>
  <si>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</si>
  <si>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</si>
  <si>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</si>
  <si>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</si>
  <si>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</si>
  <si>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</si>
  <si>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</si>
  <si>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DIRECTORA</t>
  </si>
  <si>
    <t>ZAMORA AGUILAR MARICELA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</si>
  <si>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</si>
  <si>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</si>
  <si>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</si>
  <si>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</si>
  <si>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</si>
  <si>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</si>
  <si>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</si>
  <si>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</si>
  <si>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</si>
  <si>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</si>
  <si>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</si>
  <si>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</si>
  <si>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</si>
  <si>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</si>
  <si>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</si>
  <si>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</si>
  <si>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</si>
  <si>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</si>
  <si>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</si>
  <si>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</si>
  <si>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</si>
  <si>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</si>
  <si>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</si>
  <si>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MAESTRA</t>
  </si>
  <si>
    <t>REYES NAVARRO ISMAEL</t>
  </si>
  <si>
    <t xml:space="preserve">OCHOA HERNANDEZ DIANA KAREN </t>
  </si>
  <si>
    <t>VIRAMONTES CASTELLANOS MARCELA</t>
  </si>
  <si>
    <t xml:space="preserve">VELASCO LOPEZ ANA MARIA </t>
  </si>
  <si>
    <t>DEL 1 AL 15 DE OCTUBRE  2016</t>
  </si>
  <si>
    <t>CASILLAS CONTRERAS RICARDO</t>
  </si>
  <si>
    <t xml:space="preserve">RODRIGUEZ PADILLA ANA KAREN </t>
  </si>
  <si>
    <t>AUX. COORD. FORTALECIMIENTO DE LA  FAM.</t>
  </si>
  <si>
    <t xml:space="preserve">TITULAR 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</si>
</sst>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C23" sqref="C23"/>
    </sheetView>
  </sheetViews>
  <sheetFormatPr baseColWidth="10" defaultRowHeight="12.75" x14ac:dyDescent="0.2"/>
  <cols>
    <col min="2" max="2" width="41.42578125" customWidth="1"/>
  </cols>
  <sheetData>
    <row r="1" spans="1:9" x14ac:dyDescent="0.2">
      <c r="F1" s="1" t="s">
        <v>31</v>
      </c>
      <c r="G1" s="1" t="s">
        <v>31</v>
      </c>
      <c r="H1" s="1" t="s">
        <v>13</v>
      </c>
      <c r="I1" s="1" t="s">
        <v>32</v>
      </c>
    </row>
    <row r="2" spans="1:9" x14ac:dyDescent="0.2">
      <c r="F2" s="1" t="s">
        <v>33</v>
      </c>
      <c r="G2" s="1" t="s">
        <v>34</v>
      </c>
      <c r="H2" s="1" t="s">
        <v>35</v>
      </c>
      <c r="I2" s="1" t="s">
        <v>36</v>
      </c>
    </row>
    <row r="3" spans="1:9" x14ac:dyDescent="0.2">
      <c r="F3" s="8" t="s">
        <v>37</v>
      </c>
      <c r="G3" s="8" t="s">
        <v>37</v>
      </c>
      <c r="H3" s="8" t="s">
        <v>37</v>
      </c>
      <c r="I3" s="8" t="s">
        <v>37</v>
      </c>
    </row>
    <row r="4" spans="1:9" x14ac:dyDescent="0.2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 x14ac:dyDescent="0.2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 x14ac:dyDescent="0.2">
      <c r="F6" s="2">
        <v>4210.42</v>
      </c>
      <c r="G6" s="2">
        <v>7399.42</v>
      </c>
      <c r="H6" s="2">
        <v>247.23</v>
      </c>
      <c r="I6" s="3">
        <v>0.10879999999999999</v>
      </c>
    </row>
    <row r="7" spans="1:9" x14ac:dyDescent="0.2">
      <c r="F7" s="2">
        <v>7399.43</v>
      </c>
      <c r="G7" s="2">
        <v>8601.5</v>
      </c>
      <c r="H7" s="2">
        <v>594.24</v>
      </c>
      <c r="I7" s="3">
        <v>0.16</v>
      </c>
    </row>
    <row r="8" spans="1:9" x14ac:dyDescent="0.2">
      <c r="F8" s="2">
        <v>8601.51</v>
      </c>
      <c r="G8" s="2">
        <v>10298.35</v>
      </c>
      <c r="H8" s="2">
        <v>786.55</v>
      </c>
      <c r="I8" s="3">
        <v>0.1792</v>
      </c>
    </row>
    <row r="9" spans="1:9" x14ac:dyDescent="0.2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 x14ac:dyDescent="0.2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 x14ac:dyDescent="0.2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 x14ac:dyDescent="0.2">
      <c r="A12" t="s">
        <v>48</v>
      </c>
      <c r="B12" t="s">
        <v>51</v>
      </c>
      <c r="F12" s="2"/>
      <c r="G12" s="9"/>
      <c r="H12" s="2"/>
      <c r="I12" s="3"/>
    </row>
    <row r="13" spans="1:9" x14ac:dyDescent="0.2">
      <c r="A13" t="s">
        <v>54</v>
      </c>
      <c r="B13" t="s">
        <v>52</v>
      </c>
      <c r="F13" s="2"/>
      <c r="G13" s="7"/>
      <c r="H13" s="2"/>
      <c r="I13" s="3"/>
    </row>
    <row r="14" spans="1:9" x14ac:dyDescent="0.2">
      <c r="F14" s="7"/>
      <c r="G14" s="2"/>
      <c r="H14" s="1"/>
      <c r="I14" s="10"/>
    </row>
    <row r="15" spans="1:9" x14ac:dyDescent="0.2">
      <c r="A15" t="s">
        <v>55</v>
      </c>
      <c r="B15" t="s">
        <v>56</v>
      </c>
      <c r="F15" s="7"/>
      <c r="G15" s="7"/>
      <c r="H15" s="1"/>
      <c r="I15" s="10"/>
    </row>
    <row r="16" spans="1:9" x14ac:dyDescent="0.2">
      <c r="A16" t="s">
        <v>48</v>
      </c>
      <c r="B16" t="s">
        <v>57</v>
      </c>
      <c r="F16" s="7"/>
      <c r="G16" s="7"/>
      <c r="H16" s="7"/>
      <c r="I16" s="7"/>
    </row>
    <row r="17" spans="6:9" x14ac:dyDescent="0.2">
      <c r="F17" s="1"/>
      <c r="G17" s="1"/>
      <c r="H17" s="1" t="s">
        <v>38</v>
      </c>
      <c r="I17" s="1"/>
    </row>
    <row r="18" spans="6:9" x14ac:dyDescent="0.2">
      <c r="F18" s="1" t="s">
        <v>39</v>
      </c>
      <c r="G18" s="1" t="s">
        <v>40</v>
      </c>
      <c r="H18" s="1" t="s">
        <v>41</v>
      </c>
      <c r="I18" s="1"/>
    </row>
    <row r="19" spans="6:9" x14ac:dyDescent="0.2">
      <c r="F19" s="1" t="s">
        <v>42</v>
      </c>
      <c r="G19" s="1" t="s">
        <v>43</v>
      </c>
      <c r="H19" s="1" t="s">
        <v>22</v>
      </c>
      <c r="I19" s="1"/>
    </row>
    <row r="20" spans="6:9" x14ac:dyDescent="0.2">
      <c r="F20" s="5">
        <v>0.01</v>
      </c>
      <c r="G20" s="5">
        <v>872.85</v>
      </c>
      <c r="H20" s="2">
        <v>200.85</v>
      </c>
      <c r="I20" s="3"/>
    </row>
    <row r="21" spans="6:9" x14ac:dyDescent="0.2">
      <c r="F21" s="5">
        <v>1768.97</v>
      </c>
      <c r="G21" s="5">
        <v>1309.2</v>
      </c>
      <c r="H21" s="2">
        <v>200.7</v>
      </c>
      <c r="I21" s="3"/>
    </row>
    <row r="22" spans="6:9" x14ac:dyDescent="0.2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 x14ac:dyDescent="0.2">
      <c r="F23" s="5">
        <f t="shared" si="0"/>
        <v>1713.61</v>
      </c>
      <c r="G23" s="5">
        <v>1745.7</v>
      </c>
      <c r="H23" s="2">
        <v>193.8</v>
      </c>
      <c r="I23" s="3"/>
    </row>
    <row r="24" spans="6:9" x14ac:dyDescent="0.2">
      <c r="F24" s="5">
        <f t="shared" si="0"/>
        <v>1745.71</v>
      </c>
      <c r="G24" s="5">
        <v>2193.75</v>
      </c>
      <c r="H24" s="2">
        <v>188.7</v>
      </c>
      <c r="I24" s="3"/>
    </row>
    <row r="25" spans="6:9" x14ac:dyDescent="0.2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 x14ac:dyDescent="0.2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 x14ac:dyDescent="0.2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 x14ac:dyDescent="0.2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 x14ac:dyDescent="0.2">
      <c r="F29" s="5">
        <f t="shared" si="0"/>
        <v>3510.1600000000003</v>
      </c>
      <c r="G29" s="5">
        <v>3642.6</v>
      </c>
      <c r="H29" s="2">
        <v>107.4</v>
      </c>
      <c r="I29" s="3"/>
    </row>
    <row r="30" spans="6:9" x14ac:dyDescent="0.2">
      <c r="F30" s="5">
        <f t="shared" si="0"/>
        <v>3642.61</v>
      </c>
      <c r="G30" s="6" t="s">
        <v>44</v>
      </c>
      <c r="H30" s="2">
        <v>0</v>
      </c>
      <c r="I30" s="3"/>
    </row>
    <row r="31" spans="6:9" x14ac:dyDescent="0.2">
      <c r="F31" s="5"/>
      <c r="G31" s="5"/>
      <c r="H31" s="2"/>
      <c r="I31" s="3"/>
    </row>
    <row r="32" spans="6:9" x14ac:dyDescent="0.2">
      <c r="F32" s="7"/>
      <c r="G32" s="7"/>
      <c r="H32" s="7"/>
      <c r="I32" s="7"/>
    </row>
    <row r="33" spans="6:9" x14ac:dyDescent="0.2">
      <c r="F33" s="7"/>
      <c r="G33" s="7"/>
      <c r="H33" s="7"/>
      <c r="I33" s="7"/>
    </row>
    <row r="34" spans="6:9" x14ac:dyDescent="0.2">
      <c r="F34" s="7"/>
      <c r="G34" s="7"/>
      <c r="H34" s="7"/>
      <c r="I34" s="7"/>
    </row>
    <row r="35" spans="6:9" x14ac:dyDescent="0.2">
      <c r="F35" s="7"/>
      <c r="G35" s="7"/>
      <c r="H35" s="7"/>
      <c r="I35" s="7"/>
    </row>
    <row r="36" spans="6:9" x14ac:dyDescent="0.2">
      <c r="F36" s="7"/>
      <c r="G36" s="7"/>
      <c r="H36" s="7"/>
      <c r="I36" s="7"/>
    </row>
    <row r="37" spans="6:9" x14ac:dyDescent="0.2">
      <c r="F37" s="7"/>
      <c r="G37" s="7"/>
      <c r="H37" s="7"/>
      <c r="I37" s="7"/>
    </row>
    <row r="38" spans="6:9" x14ac:dyDescent="0.2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8"/>
  <sheetViews>
    <sheetView tabSelected="1" zoomScale="85" zoomScaleNormal="85" workbookViewId="0">
      <selection activeCell="P41" sqref="P41"/>
    </sheetView>
  </sheetViews>
  <sheetFormatPr baseColWidth="10" defaultColWidth="11.42578125" defaultRowHeight="13.5" outlineLevelRow="2" x14ac:dyDescent="0.25"/>
  <cols>
    <col min="1" max="1" width="4.28515625" style="13" customWidth="1"/>
    <col min="2" max="2" width="46.5703125" style="17" customWidth="1"/>
    <col min="3" max="3" width="33.42578125" style="17" customWidth="1"/>
    <col min="4" max="4" width="1.5703125" style="13" hidden="1" customWidth="1"/>
    <col min="5" max="5" width="5.28515625" style="93" customWidth="1"/>
    <col min="6" max="6" width="13.7109375" style="37" bestFit="1" customWidth="1"/>
    <col min="7" max="7" width="17.85546875" style="93" bestFit="1" customWidth="1"/>
    <col min="8" max="8" width="12.28515625" style="93" hidden="1" customWidth="1"/>
    <col min="9" max="9" width="10.28515625" style="93" customWidth="1"/>
    <col min="10" max="10" width="8" style="93" hidden="1" customWidth="1"/>
    <col min="11" max="11" width="10.5703125" style="93" hidden="1" customWidth="1"/>
    <col min="12" max="12" width="13" style="93" customWidth="1"/>
    <col min="13" max="13" width="12.5703125" style="93" customWidth="1"/>
    <col min="14" max="14" width="10.28515625" style="93" bestFit="1" customWidth="1"/>
    <col min="15" max="15" width="16.28515625" style="93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31" width="14.42578125" style="14"/>
    <col min="32" max="16384" width="11.42578125" style="14"/>
  </cols>
  <sheetData>
    <row r="1" spans="1:30" s="11" customFormat="1" ht="15" customHeight="1" x14ac:dyDescent="0.25">
      <c r="B1" s="53" t="s">
        <v>98</v>
      </c>
      <c r="C1" s="53"/>
      <c r="D1" s="12"/>
      <c r="E1" s="54"/>
      <c r="F1" s="53" t="s">
        <v>205</v>
      </c>
      <c r="G1" s="54"/>
      <c r="H1" s="54"/>
      <c r="I1" s="54"/>
      <c r="J1" s="54"/>
      <c r="K1" s="54"/>
      <c r="L1" s="54"/>
      <c r="M1" s="54"/>
      <c r="N1" s="54"/>
      <c r="O1" s="54"/>
      <c r="P1" s="76"/>
      <c r="U1" s="12"/>
    </row>
    <row r="2" spans="1:30" ht="15" customHeight="1" outlineLevel="2" x14ac:dyDescent="0.25">
      <c r="A2" s="18"/>
      <c r="B2" s="88"/>
      <c r="C2" s="88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121</v>
      </c>
      <c r="L2" s="21" t="s">
        <v>67</v>
      </c>
      <c r="M2" s="21" t="s">
        <v>0</v>
      </c>
      <c r="N2" s="21" t="s">
        <v>18</v>
      </c>
      <c r="O2" s="21" t="s">
        <v>19</v>
      </c>
      <c r="P2" s="77"/>
      <c r="Q2" s="62"/>
      <c r="S2" s="62"/>
      <c r="U2" s="61"/>
      <c r="V2" s="24"/>
    </row>
    <row r="3" spans="1:30" s="16" customFormat="1" ht="15" customHeight="1" x14ac:dyDescent="0.25">
      <c r="A3" s="18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122</v>
      </c>
      <c r="L3" s="21" t="s">
        <v>46</v>
      </c>
      <c r="M3" s="21"/>
      <c r="N3" s="21" t="s">
        <v>25</v>
      </c>
      <c r="O3" s="21" t="s">
        <v>26</v>
      </c>
      <c r="P3" s="76"/>
    </row>
    <row r="4" spans="1:30" ht="15" customHeight="1" x14ac:dyDescent="0.25">
      <c r="A4" s="68">
        <v>1</v>
      </c>
      <c r="B4" s="70" t="s">
        <v>1</v>
      </c>
      <c r="C4" s="69" t="s">
        <v>63</v>
      </c>
      <c r="D4" s="70"/>
      <c r="E4" s="72">
        <v>15</v>
      </c>
      <c r="F4" s="73">
        <v>143.05000000000001</v>
      </c>
      <c r="G4" s="74">
        <f t="shared" ref="G4:G10" si="0">F4*E4</f>
        <v>2145.75</v>
      </c>
      <c r="H4" s="75">
        <f t="shared" ref="H4:H19" si="1">ROUND((((G4)-VLOOKUP(G4,TARIFA,1))*VLOOKUP(G4,TARIFA,4))+VLOOKUP(G4,TARIFA,3),2)</f>
        <v>129.37</v>
      </c>
      <c r="I4" s="75">
        <f t="shared" ref="I4:I19" si="2">ROUND((((G4-VLOOKUP(G4,TARIFA,1))*VLOOKUP(G4,TARIFA,4))*VLOOKUP(G4,SUBSIDIO,4))+VLOOKUP(G4,SUBSIDIO,3),2)</f>
        <v>188.7</v>
      </c>
      <c r="J4" s="75">
        <v>0</v>
      </c>
      <c r="K4" s="75">
        <v>0</v>
      </c>
      <c r="L4" s="75">
        <f t="shared" ref="L4:L19" si="3">H4-I4</f>
        <v>-59.329999999999984</v>
      </c>
      <c r="M4" s="75">
        <v>0</v>
      </c>
      <c r="N4" s="75">
        <f t="shared" ref="N4:N19" si="4">L4+M4</f>
        <v>-59.329999999999984</v>
      </c>
      <c r="O4" s="75">
        <f t="shared" ref="O4:O19" si="5">G4+J4+K4-N4</f>
        <v>2205.08</v>
      </c>
      <c r="P4" s="77"/>
      <c r="Q4" s="62"/>
      <c r="S4" s="62"/>
      <c r="U4" s="61"/>
      <c r="V4" s="24"/>
    </row>
    <row r="5" spans="1:30" ht="15" customHeight="1" x14ac:dyDescent="0.25">
      <c r="A5" s="68">
        <v>2</v>
      </c>
      <c r="B5" s="70" t="s">
        <v>81</v>
      </c>
      <c r="C5" s="70" t="s">
        <v>83</v>
      </c>
      <c r="D5" s="70"/>
      <c r="E5" s="72">
        <v>15</v>
      </c>
      <c r="F5" s="73">
        <v>294.35000000000002</v>
      </c>
      <c r="G5" s="74">
        <f t="shared" si="0"/>
        <v>4415.25</v>
      </c>
      <c r="H5" s="75">
        <f t="shared" si="1"/>
        <v>418.72</v>
      </c>
      <c r="I5" s="75">
        <f t="shared" si="2"/>
        <v>0</v>
      </c>
      <c r="J5" s="75">
        <v>0</v>
      </c>
      <c r="K5" s="75">
        <v>0</v>
      </c>
      <c r="L5" s="75">
        <f t="shared" si="3"/>
        <v>418.72</v>
      </c>
      <c r="M5" s="75">
        <v>0</v>
      </c>
      <c r="N5" s="75">
        <f t="shared" si="4"/>
        <v>418.72</v>
      </c>
      <c r="O5" s="75">
        <f t="shared" si="5"/>
        <v>3996.5299999999997</v>
      </c>
      <c r="P5" s="77"/>
      <c r="Q5" s="62"/>
      <c r="S5" s="62"/>
      <c r="U5" s="61"/>
      <c r="V5" s="24"/>
    </row>
    <row r="6" spans="1:30" s="79" customFormat="1" ht="15" customHeight="1" x14ac:dyDescent="0.25">
      <c r="A6" s="68">
        <v>3</v>
      </c>
      <c r="B6" s="70" t="s">
        <v>9</v>
      </c>
      <c r="C6" s="70" t="s">
        <v>100</v>
      </c>
      <c r="D6" s="71"/>
      <c r="E6" s="72">
        <v>15</v>
      </c>
      <c r="F6" s="73">
        <v>115.02</v>
      </c>
      <c r="G6" s="74">
        <f t="shared" si="0"/>
        <v>1725.3</v>
      </c>
      <c r="H6" s="75">
        <f t="shared" si="1"/>
        <v>99.4</v>
      </c>
      <c r="I6" s="75">
        <f t="shared" si="2"/>
        <v>193.8</v>
      </c>
      <c r="J6" s="75">
        <v>0</v>
      </c>
      <c r="K6" s="75">
        <v>0</v>
      </c>
      <c r="L6" s="75">
        <f t="shared" si="3"/>
        <v>-94.4</v>
      </c>
      <c r="M6" s="75">
        <v>0</v>
      </c>
      <c r="N6" s="75">
        <f t="shared" si="4"/>
        <v>-94.4</v>
      </c>
      <c r="O6" s="75">
        <f t="shared" si="5"/>
        <v>1819.7</v>
      </c>
      <c r="P6" s="77"/>
      <c r="Q6" s="78"/>
      <c r="S6" s="78"/>
      <c r="U6" s="80"/>
      <c r="V6" s="81"/>
    </row>
    <row r="7" spans="1:30" s="82" customFormat="1" ht="15" customHeight="1" x14ac:dyDescent="0.25">
      <c r="A7" s="68">
        <v>4</v>
      </c>
      <c r="B7" s="70" t="s">
        <v>182</v>
      </c>
      <c r="C7" s="69" t="s">
        <v>180</v>
      </c>
      <c r="D7" s="70"/>
      <c r="E7" s="72">
        <v>15</v>
      </c>
      <c r="F7" s="73">
        <v>240.95</v>
      </c>
      <c r="G7" s="74">
        <f t="shared" si="0"/>
        <v>3614.25</v>
      </c>
      <c r="H7" s="75">
        <f t="shared" si="1"/>
        <v>289.14999999999998</v>
      </c>
      <c r="I7" s="75">
        <f t="shared" si="2"/>
        <v>107.4</v>
      </c>
      <c r="J7" s="75">
        <v>0</v>
      </c>
      <c r="K7" s="75">
        <v>0</v>
      </c>
      <c r="L7" s="75">
        <f t="shared" si="3"/>
        <v>181.74999999999997</v>
      </c>
      <c r="M7" s="75">
        <v>0</v>
      </c>
      <c r="N7" s="75">
        <f t="shared" si="4"/>
        <v>181.74999999999997</v>
      </c>
      <c r="O7" s="75">
        <f t="shared" si="5"/>
        <v>3432.5</v>
      </c>
      <c r="P7" s="77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x14ac:dyDescent="0.25">
      <c r="A8" s="68">
        <v>5</v>
      </c>
      <c r="B8" s="70" t="s">
        <v>86</v>
      </c>
      <c r="C8" s="69" t="s">
        <v>94</v>
      </c>
      <c r="D8" s="70"/>
      <c r="E8" s="72">
        <v>15</v>
      </c>
      <c r="F8" s="73">
        <v>136.91999999999999</v>
      </c>
      <c r="G8" s="74">
        <f t="shared" si="0"/>
        <v>2053.7999999999997</v>
      </c>
      <c r="H8" s="75">
        <f t="shared" si="1"/>
        <v>120.43</v>
      </c>
      <c r="I8" s="75">
        <f t="shared" si="2"/>
        <v>188.7</v>
      </c>
      <c r="J8" s="75">
        <v>0</v>
      </c>
      <c r="K8" s="75">
        <v>0</v>
      </c>
      <c r="L8" s="75">
        <f t="shared" si="3"/>
        <v>-68.269999999999982</v>
      </c>
      <c r="M8" s="75">
        <v>700</v>
      </c>
      <c r="N8" s="75">
        <f t="shared" si="4"/>
        <v>631.73</v>
      </c>
      <c r="O8" s="75">
        <f t="shared" si="5"/>
        <v>1422.0699999999997</v>
      </c>
      <c r="P8" s="77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s="82" customFormat="1" ht="15" customHeight="1" x14ac:dyDescent="0.25">
      <c r="A9" s="68">
        <v>6</v>
      </c>
      <c r="B9" s="70" t="s">
        <v>140</v>
      </c>
      <c r="C9" s="69" t="s">
        <v>141</v>
      </c>
      <c r="D9" s="70"/>
      <c r="E9" s="72">
        <v>15</v>
      </c>
      <c r="F9" s="73">
        <v>115</v>
      </c>
      <c r="G9" s="74">
        <f t="shared" si="0"/>
        <v>1725</v>
      </c>
      <c r="H9" s="75">
        <f t="shared" si="1"/>
        <v>99.38</v>
      </c>
      <c r="I9" s="75">
        <f t="shared" si="2"/>
        <v>193.8</v>
      </c>
      <c r="J9" s="75">
        <v>0</v>
      </c>
      <c r="K9" s="75">
        <v>0</v>
      </c>
      <c r="L9" s="75">
        <f t="shared" si="3"/>
        <v>-94.420000000000016</v>
      </c>
      <c r="M9" s="75">
        <v>0</v>
      </c>
      <c r="N9" s="75">
        <f t="shared" si="4"/>
        <v>-94.420000000000016</v>
      </c>
      <c r="O9" s="75">
        <f t="shared" si="5"/>
        <v>1819.42</v>
      </c>
      <c r="P9" s="77"/>
      <c r="Q9" s="78"/>
      <c r="R9" s="79"/>
      <c r="S9" s="78"/>
      <c r="T9" s="79"/>
      <c r="U9" s="80"/>
      <c r="V9" s="81"/>
      <c r="W9" s="79"/>
      <c r="X9" s="79"/>
      <c r="Y9" s="79"/>
      <c r="Z9" s="79"/>
      <c r="AA9" s="79"/>
      <c r="AB9" s="79"/>
      <c r="AC9" s="79"/>
      <c r="AD9" s="79"/>
    </row>
    <row r="10" spans="1:30" s="82" customFormat="1" ht="15" customHeight="1" x14ac:dyDescent="0.25">
      <c r="A10" s="68">
        <v>7</v>
      </c>
      <c r="B10" s="70" t="s">
        <v>127</v>
      </c>
      <c r="C10" s="70" t="s">
        <v>97</v>
      </c>
      <c r="D10" s="70"/>
      <c r="E10" s="72">
        <v>15</v>
      </c>
      <c r="F10" s="73">
        <v>128.19999999999999</v>
      </c>
      <c r="G10" s="74">
        <f t="shared" si="0"/>
        <v>1922.9999999999998</v>
      </c>
      <c r="H10" s="75">
        <f t="shared" si="1"/>
        <v>112.05</v>
      </c>
      <c r="I10" s="75">
        <f t="shared" si="2"/>
        <v>188.7</v>
      </c>
      <c r="J10" s="75">
        <v>0</v>
      </c>
      <c r="K10" s="75">
        <v>0</v>
      </c>
      <c r="L10" s="75">
        <f t="shared" si="3"/>
        <v>-76.649999999999991</v>
      </c>
      <c r="M10" s="75">
        <v>0</v>
      </c>
      <c r="N10" s="75">
        <f t="shared" si="4"/>
        <v>-76.649999999999991</v>
      </c>
      <c r="O10" s="75">
        <f t="shared" si="5"/>
        <v>1999.6499999999999</v>
      </c>
      <c r="P10" s="77"/>
      <c r="Q10" s="78"/>
      <c r="R10" s="79"/>
      <c r="S10" s="78"/>
      <c r="T10" s="79"/>
      <c r="U10" s="80"/>
      <c r="V10" s="81"/>
      <c r="W10" s="79"/>
      <c r="X10" s="79"/>
      <c r="Y10" s="79"/>
      <c r="Z10" s="79"/>
      <c r="AA10" s="79"/>
      <c r="AB10" s="79"/>
      <c r="AC10" s="79"/>
      <c r="AD10" s="79"/>
    </row>
    <row r="11" spans="1:30" ht="15" customHeight="1" x14ac:dyDescent="0.25">
      <c r="A11" s="68">
        <v>8</v>
      </c>
      <c r="B11" s="70" t="s">
        <v>70</v>
      </c>
      <c r="C11" s="69" t="s">
        <v>125</v>
      </c>
      <c r="D11" s="70"/>
      <c r="E11" s="72">
        <v>5</v>
      </c>
      <c r="F11" s="73">
        <v>177.71</v>
      </c>
      <c r="G11" s="74">
        <v>722.95</v>
      </c>
      <c r="H11" s="75">
        <f t="shared" si="1"/>
        <v>35.25</v>
      </c>
      <c r="I11" s="75">
        <f t="shared" si="2"/>
        <v>200.85</v>
      </c>
      <c r="J11" s="75">
        <v>0</v>
      </c>
      <c r="K11" s="75">
        <v>0</v>
      </c>
      <c r="L11" s="75">
        <f t="shared" si="3"/>
        <v>-165.6</v>
      </c>
      <c r="M11" s="75">
        <v>0</v>
      </c>
      <c r="N11" s="75">
        <f t="shared" si="4"/>
        <v>-165.6</v>
      </c>
      <c r="O11" s="75">
        <f t="shared" si="5"/>
        <v>888.55000000000007</v>
      </c>
      <c r="P11" s="77"/>
      <c r="Q11" s="78" t="s">
        <v>172</v>
      </c>
      <c r="S11" s="62"/>
      <c r="U11" s="61"/>
      <c r="V11" s="24"/>
    </row>
    <row r="12" spans="1:30" s="79" customFormat="1" ht="15" customHeight="1" x14ac:dyDescent="0.25">
      <c r="A12" s="68">
        <v>9</v>
      </c>
      <c r="B12" s="70" t="s">
        <v>139</v>
      </c>
      <c r="C12" s="69" t="s">
        <v>186</v>
      </c>
      <c r="D12" s="70"/>
      <c r="E12" s="72">
        <v>15</v>
      </c>
      <c r="F12" s="73">
        <v>233.33</v>
      </c>
      <c r="G12" s="74">
        <f t="shared" ref="G12:G19" si="6">F12*E12</f>
        <v>3499.9500000000003</v>
      </c>
      <c r="H12" s="75">
        <f t="shared" si="1"/>
        <v>276.70999999999998</v>
      </c>
      <c r="I12" s="75">
        <f t="shared" si="2"/>
        <v>125.1</v>
      </c>
      <c r="J12" s="75">
        <v>0</v>
      </c>
      <c r="K12" s="75">
        <v>0</v>
      </c>
      <c r="L12" s="75">
        <f t="shared" si="3"/>
        <v>151.60999999999999</v>
      </c>
      <c r="M12" s="75">
        <v>0</v>
      </c>
      <c r="N12" s="75">
        <f t="shared" si="4"/>
        <v>151.60999999999999</v>
      </c>
      <c r="O12" s="75">
        <f t="shared" si="5"/>
        <v>3348.34</v>
      </c>
      <c r="P12" s="77"/>
      <c r="Q12" s="62"/>
      <c r="R12" s="14"/>
      <c r="S12" s="62"/>
      <c r="T12" s="14"/>
      <c r="U12" s="61"/>
      <c r="V12" s="2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25">
      <c r="A13" s="68">
        <v>10</v>
      </c>
      <c r="B13" s="70" t="s">
        <v>68</v>
      </c>
      <c r="C13" s="69" t="s">
        <v>5</v>
      </c>
      <c r="D13" s="70"/>
      <c r="E13" s="72">
        <v>15</v>
      </c>
      <c r="F13" s="73">
        <v>120.84</v>
      </c>
      <c r="G13" s="74">
        <f t="shared" si="6"/>
        <v>1812.6000000000001</v>
      </c>
      <c r="H13" s="75">
        <f t="shared" si="1"/>
        <v>104.99</v>
      </c>
      <c r="I13" s="75">
        <f t="shared" si="2"/>
        <v>188.7</v>
      </c>
      <c r="J13" s="75">
        <v>0</v>
      </c>
      <c r="K13" s="75">
        <v>0</v>
      </c>
      <c r="L13" s="75">
        <f t="shared" si="3"/>
        <v>-83.71</v>
      </c>
      <c r="M13" s="75">
        <v>0</v>
      </c>
      <c r="N13" s="75">
        <f t="shared" si="4"/>
        <v>-83.71</v>
      </c>
      <c r="O13" s="75">
        <f t="shared" si="5"/>
        <v>1896.3100000000002</v>
      </c>
      <c r="P13" s="77"/>
      <c r="Q13" s="62"/>
      <c r="S13" s="62"/>
      <c r="U13" s="61"/>
      <c r="V13" s="24"/>
    </row>
    <row r="14" spans="1:30" s="79" customFormat="1" ht="15" customHeight="1" x14ac:dyDescent="0.25">
      <c r="A14" s="68">
        <v>11</v>
      </c>
      <c r="B14" s="70" t="s">
        <v>206</v>
      </c>
      <c r="C14" s="69" t="s">
        <v>208</v>
      </c>
      <c r="D14" s="70"/>
      <c r="E14" s="72">
        <v>5</v>
      </c>
      <c r="F14" s="73">
        <v>199.93</v>
      </c>
      <c r="G14" s="74">
        <f t="shared" si="6"/>
        <v>999.65000000000009</v>
      </c>
      <c r="H14" s="75">
        <f t="shared" si="1"/>
        <v>52.96</v>
      </c>
      <c r="I14" s="75">
        <f t="shared" si="2"/>
        <v>200.7</v>
      </c>
      <c r="J14" s="75"/>
      <c r="K14" s="75"/>
      <c r="L14" s="75">
        <f t="shared" si="3"/>
        <v>-147.73999999999998</v>
      </c>
      <c r="M14" s="75">
        <v>0</v>
      </c>
      <c r="N14" s="75">
        <f t="shared" si="4"/>
        <v>-147.73999999999998</v>
      </c>
      <c r="O14" s="75">
        <f t="shared" si="5"/>
        <v>1147.3900000000001</v>
      </c>
      <c r="P14" s="77"/>
      <c r="Q14" s="78"/>
      <c r="S14" s="78"/>
      <c r="U14" s="80"/>
      <c r="V14" s="81"/>
    </row>
    <row r="15" spans="1:30" ht="15" customHeight="1" x14ac:dyDescent="0.25">
      <c r="A15" s="68">
        <v>12</v>
      </c>
      <c r="B15" s="70" t="s">
        <v>187</v>
      </c>
      <c r="C15" s="70" t="s">
        <v>194</v>
      </c>
      <c r="D15" s="70"/>
      <c r="E15" s="72">
        <v>15</v>
      </c>
      <c r="F15" s="73">
        <v>491.08</v>
      </c>
      <c r="G15" s="74">
        <f t="shared" si="6"/>
        <v>7366.2</v>
      </c>
      <c r="H15" s="75">
        <f t="shared" si="1"/>
        <v>1026.23</v>
      </c>
      <c r="I15" s="75">
        <f t="shared" si="2"/>
        <v>0</v>
      </c>
      <c r="J15" s="75">
        <v>0</v>
      </c>
      <c r="K15" s="75">
        <v>0</v>
      </c>
      <c r="L15" s="75">
        <f t="shared" si="3"/>
        <v>1026.23</v>
      </c>
      <c r="M15" s="75">
        <v>0</v>
      </c>
      <c r="N15" s="75">
        <f t="shared" si="4"/>
        <v>1026.23</v>
      </c>
      <c r="O15" s="75">
        <f t="shared" si="5"/>
        <v>6339.9699999999993</v>
      </c>
      <c r="P15" s="77"/>
      <c r="Q15" s="62"/>
      <c r="S15" s="62"/>
      <c r="U15" s="61"/>
      <c r="V15" s="24"/>
    </row>
    <row r="16" spans="1:30" ht="15" customHeight="1" x14ac:dyDescent="0.25">
      <c r="A16" s="68">
        <v>13</v>
      </c>
      <c r="B16" s="70" t="s">
        <v>76</v>
      </c>
      <c r="C16" s="70" t="s">
        <v>6</v>
      </c>
      <c r="D16" s="70"/>
      <c r="E16" s="72">
        <v>15</v>
      </c>
      <c r="F16" s="73">
        <v>326.06</v>
      </c>
      <c r="G16" s="74">
        <f t="shared" si="6"/>
        <v>4890.8999999999996</v>
      </c>
      <c r="H16" s="75">
        <f t="shared" si="1"/>
        <v>503.95</v>
      </c>
      <c r="I16" s="75">
        <f t="shared" si="2"/>
        <v>0</v>
      </c>
      <c r="J16" s="75">
        <v>0</v>
      </c>
      <c r="K16" s="75">
        <v>0</v>
      </c>
      <c r="L16" s="75">
        <f t="shared" si="3"/>
        <v>503.95</v>
      </c>
      <c r="M16" s="75">
        <v>0</v>
      </c>
      <c r="N16" s="75">
        <f t="shared" si="4"/>
        <v>503.95</v>
      </c>
      <c r="O16" s="75">
        <f t="shared" si="5"/>
        <v>4386.95</v>
      </c>
      <c r="P16" s="77"/>
      <c r="Q16" s="62"/>
      <c r="S16" s="62"/>
      <c r="U16" s="61"/>
      <c r="V16" s="24"/>
    </row>
    <row r="17" spans="1:30" ht="15" customHeight="1" x14ac:dyDescent="0.25">
      <c r="A17" s="68">
        <v>14</v>
      </c>
      <c r="B17" s="70" t="s">
        <v>93</v>
      </c>
      <c r="C17" s="70" t="s">
        <v>188</v>
      </c>
      <c r="D17" s="70"/>
      <c r="E17" s="72">
        <v>15</v>
      </c>
      <c r="F17" s="73">
        <v>127.12</v>
      </c>
      <c r="G17" s="74">
        <f t="shared" si="6"/>
        <v>1906.8000000000002</v>
      </c>
      <c r="H17" s="75">
        <f t="shared" si="1"/>
        <v>111.02</v>
      </c>
      <c r="I17" s="75">
        <f t="shared" si="2"/>
        <v>188.7</v>
      </c>
      <c r="J17" s="75">
        <v>0</v>
      </c>
      <c r="K17" s="75">
        <v>0</v>
      </c>
      <c r="L17" s="75">
        <f t="shared" si="3"/>
        <v>-77.679999999999993</v>
      </c>
      <c r="M17" s="75">
        <v>1500</v>
      </c>
      <c r="N17" s="75">
        <f t="shared" si="4"/>
        <v>1422.32</v>
      </c>
      <c r="O17" s="75">
        <f t="shared" si="5"/>
        <v>484.48000000000025</v>
      </c>
      <c r="P17" s="77"/>
      <c r="Q17" s="62"/>
      <c r="S17" s="62"/>
      <c r="U17" s="61"/>
      <c r="V17" s="24"/>
    </row>
    <row r="18" spans="1:30" ht="15" customHeight="1" x14ac:dyDescent="0.25">
      <c r="A18" s="68">
        <v>15</v>
      </c>
      <c r="B18" s="70" t="s">
        <v>142</v>
      </c>
      <c r="C18" s="70" t="s">
        <v>85</v>
      </c>
      <c r="D18" s="70"/>
      <c r="E18" s="72">
        <v>15</v>
      </c>
      <c r="F18" s="73">
        <v>737.7</v>
      </c>
      <c r="G18" s="74">
        <f t="shared" si="6"/>
        <v>11065.5</v>
      </c>
      <c r="H18" s="75">
        <f t="shared" si="1"/>
        <v>1833.92</v>
      </c>
      <c r="I18" s="75">
        <f t="shared" si="2"/>
        <v>0</v>
      </c>
      <c r="J18" s="75">
        <v>0</v>
      </c>
      <c r="K18" s="75">
        <v>0</v>
      </c>
      <c r="L18" s="75">
        <f t="shared" si="3"/>
        <v>1833.92</v>
      </c>
      <c r="M18" s="75">
        <v>0</v>
      </c>
      <c r="N18" s="75">
        <f t="shared" si="4"/>
        <v>1833.92</v>
      </c>
      <c r="O18" s="75">
        <f t="shared" si="5"/>
        <v>9231.58</v>
      </c>
      <c r="P18" s="77"/>
      <c r="Q18" s="62"/>
      <c r="S18" s="62"/>
      <c r="U18" s="61"/>
      <c r="V18" s="24"/>
    </row>
    <row r="19" spans="1:30" s="79" customFormat="1" ht="15" customHeight="1" x14ac:dyDescent="0.25">
      <c r="A19" s="68">
        <v>16</v>
      </c>
      <c r="B19" s="70" t="s">
        <v>65</v>
      </c>
      <c r="C19" s="69" t="s">
        <v>131</v>
      </c>
      <c r="D19" s="70"/>
      <c r="E19" s="72">
        <v>15</v>
      </c>
      <c r="F19" s="73">
        <v>149.35</v>
      </c>
      <c r="G19" s="74">
        <f t="shared" si="6"/>
        <v>2240.25</v>
      </c>
      <c r="H19" s="75">
        <f t="shared" si="1"/>
        <v>139.66</v>
      </c>
      <c r="I19" s="75">
        <f t="shared" si="2"/>
        <v>174.75</v>
      </c>
      <c r="J19" s="75">
        <v>0</v>
      </c>
      <c r="K19" s="75">
        <v>0</v>
      </c>
      <c r="L19" s="75">
        <f t="shared" si="3"/>
        <v>-35.090000000000003</v>
      </c>
      <c r="M19" s="75">
        <v>0</v>
      </c>
      <c r="N19" s="75">
        <f t="shared" si="4"/>
        <v>-35.090000000000003</v>
      </c>
      <c r="O19" s="75">
        <f t="shared" si="5"/>
        <v>2275.34</v>
      </c>
      <c r="P19" s="77"/>
      <c r="Q19" s="62"/>
      <c r="R19" s="14"/>
      <c r="S19" s="62"/>
      <c r="T19" s="14"/>
      <c r="U19" s="61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25">
      <c r="A20" s="68">
        <v>17</v>
      </c>
      <c r="B20" s="70" t="s">
        <v>77</v>
      </c>
      <c r="C20" s="70" t="s">
        <v>60</v>
      </c>
      <c r="D20" s="70"/>
      <c r="E20" s="72">
        <v>15</v>
      </c>
      <c r="F20" s="73">
        <v>240.95</v>
      </c>
      <c r="G20" s="74">
        <v>3614.25</v>
      </c>
      <c r="H20" s="75">
        <v>289.14999999999998</v>
      </c>
      <c r="I20" s="75">
        <v>107.4</v>
      </c>
      <c r="J20" s="75">
        <v>0</v>
      </c>
      <c r="K20" s="75">
        <v>0</v>
      </c>
      <c r="L20" s="75">
        <v>181.74999999999997</v>
      </c>
      <c r="M20" s="75">
        <v>0</v>
      </c>
      <c r="N20" s="75">
        <v>181.74999999999997</v>
      </c>
      <c r="O20" s="75">
        <v>3432.5</v>
      </c>
      <c r="P20" s="77"/>
      <c r="Q20" s="62"/>
      <c r="S20" s="62"/>
      <c r="U20" s="61"/>
      <c r="V20" s="24"/>
    </row>
    <row r="21" spans="1:30" s="79" customFormat="1" ht="15" customHeight="1" x14ac:dyDescent="0.25">
      <c r="A21" s="68">
        <v>18</v>
      </c>
      <c r="B21" s="70" t="s">
        <v>143</v>
      </c>
      <c r="C21" s="70" t="s">
        <v>144</v>
      </c>
      <c r="D21" s="70"/>
      <c r="E21" s="72">
        <v>15</v>
      </c>
      <c r="F21" s="73">
        <v>334.6</v>
      </c>
      <c r="G21" s="74">
        <f t="shared" ref="G21:G59" si="7">F21*E21</f>
        <v>5019</v>
      </c>
      <c r="H21" s="75">
        <f t="shared" ref="H21:H59" si="8">ROUND((((G21)-VLOOKUP(G21,TARIFA,1))*VLOOKUP(G21,TARIFA,4))+VLOOKUP(G21,TARIFA,3),2)</f>
        <v>526.91</v>
      </c>
      <c r="I21" s="75">
        <f t="shared" ref="I21:I59" si="9">ROUND((((G21-VLOOKUP(G21,TARIFA,1))*VLOOKUP(G21,TARIFA,4))*VLOOKUP(G21,SUBSIDIO,4))+VLOOKUP(G21,SUBSIDIO,3),2)</f>
        <v>0</v>
      </c>
      <c r="J21" s="75">
        <v>0</v>
      </c>
      <c r="K21" s="75">
        <v>0</v>
      </c>
      <c r="L21" s="75">
        <f t="shared" ref="L21:L59" si="10">H21-I21</f>
        <v>526.91</v>
      </c>
      <c r="M21" s="75">
        <v>0</v>
      </c>
      <c r="N21" s="75">
        <f t="shared" ref="N21:N59" si="11">L21+M21</f>
        <v>526.91</v>
      </c>
      <c r="O21" s="75">
        <f t="shared" ref="O21:O59" si="12">G21+J21+K21-N21</f>
        <v>4492.09</v>
      </c>
      <c r="P21" s="77"/>
      <c r="Q21" s="78"/>
      <c r="S21" s="78"/>
      <c r="U21" s="80"/>
      <c r="V21" s="81"/>
    </row>
    <row r="22" spans="1:30" s="79" customFormat="1" ht="15" customHeight="1" x14ac:dyDescent="0.25">
      <c r="A22" s="68">
        <v>19</v>
      </c>
      <c r="B22" s="70" t="s">
        <v>129</v>
      </c>
      <c r="C22" s="69" t="s">
        <v>130</v>
      </c>
      <c r="D22" s="70"/>
      <c r="E22" s="72">
        <v>15</v>
      </c>
      <c r="F22" s="73">
        <v>41.9</v>
      </c>
      <c r="G22" s="74">
        <f t="shared" si="7"/>
        <v>628.5</v>
      </c>
      <c r="H22" s="75">
        <f t="shared" si="8"/>
        <v>29.21</v>
      </c>
      <c r="I22" s="75">
        <f t="shared" si="9"/>
        <v>200.85</v>
      </c>
      <c r="J22" s="75">
        <v>0</v>
      </c>
      <c r="K22" s="75">
        <v>0</v>
      </c>
      <c r="L22" s="75">
        <f t="shared" si="10"/>
        <v>-171.64</v>
      </c>
      <c r="M22" s="75">
        <v>0</v>
      </c>
      <c r="N22" s="75">
        <f t="shared" si="11"/>
        <v>-171.64</v>
      </c>
      <c r="O22" s="75">
        <f t="shared" si="12"/>
        <v>800.14</v>
      </c>
      <c r="P22" s="77"/>
      <c r="Q22" s="78"/>
      <c r="S22" s="78"/>
      <c r="U22" s="80"/>
      <c r="V22" s="81"/>
    </row>
    <row r="23" spans="1:30" ht="15" customHeight="1" x14ac:dyDescent="0.25">
      <c r="A23" s="68">
        <v>20</v>
      </c>
      <c r="B23" s="70" t="s">
        <v>74</v>
      </c>
      <c r="C23" s="69" t="s">
        <v>64</v>
      </c>
      <c r="D23" s="70"/>
      <c r="E23" s="72">
        <v>15</v>
      </c>
      <c r="F23" s="73">
        <v>91.34</v>
      </c>
      <c r="G23" s="74">
        <f t="shared" si="7"/>
        <v>1370.1000000000001</v>
      </c>
      <c r="H23" s="75">
        <f t="shared" si="8"/>
        <v>76.67</v>
      </c>
      <c r="I23" s="75">
        <f t="shared" si="9"/>
        <v>200.7</v>
      </c>
      <c r="J23" s="75">
        <v>0</v>
      </c>
      <c r="K23" s="75">
        <v>0</v>
      </c>
      <c r="L23" s="75">
        <f t="shared" si="10"/>
        <v>-124.02999999999999</v>
      </c>
      <c r="M23" s="75">
        <v>0</v>
      </c>
      <c r="N23" s="75">
        <f t="shared" si="11"/>
        <v>-124.02999999999999</v>
      </c>
      <c r="O23" s="75">
        <f t="shared" si="12"/>
        <v>1494.13</v>
      </c>
      <c r="P23" s="77"/>
      <c r="Q23" s="62"/>
      <c r="S23" s="62"/>
      <c r="U23" s="61"/>
      <c r="V23" s="24"/>
    </row>
    <row r="24" spans="1:30" ht="15" customHeight="1" x14ac:dyDescent="0.25">
      <c r="A24" s="68">
        <v>21</v>
      </c>
      <c r="B24" s="70" t="s">
        <v>145</v>
      </c>
      <c r="C24" s="70" t="s">
        <v>114</v>
      </c>
      <c r="D24" s="70"/>
      <c r="E24" s="72">
        <v>15</v>
      </c>
      <c r="F24" s="73">
        <v>140</v>
      </c>
      <c r="G24" s="74">
        <f t="shared" si="7"/>
        <v>2100</v>
      </c>
      <c r="H24" s="75">
        <f t="shared" si="8"/>
        <v>124.4</v>
      </c>
      <c r="I24" s="75">
        <f t="shared" si="9"/>
        <v>188.7</v>
      </c>
      <c r="J24" s="75">
        <v>0</v>
      </c>
      <c r="K24" s="75">
        <v>0</v>
      </c>
      <c r="L24" s="75">
        <f t="shared" si="10"/>
        <v>-64.299999999999983</v>
      </c>
      <c r="M24" s="75">
        <v>0</v>
      </c>
      <c r="N24" s="75">
        <f t="shared" si="11"/>
        <v>-64.299999999999983</v>
      </c>
      <c r="O24" s="75">
        <f t="shared" si="12"/>
        <v>2164.3000000000002</v>
      </c>
      <c r="P24" s="77"/>
    </row>
    <row r="25" spans="1:30" x14ac:dyDescent="0.25">
      <c r="A25" s="68">
        <v>22</v>
      </c>
      <c r="B25" s="70" t="s">
        <v>146</v>
      </c>
      <c r="C25" s="70" t="s">
        <v>149</v>
      </c>
      <c r="D25" s="70"/>
      <c r="E25" s="72">
        <v>15</v>
      </c>
      <c r="F25" s="73">
        <v>294.35000000000002</v>
      </c>
      <c r="G25" s="74">
        <f t="shared" si="7"/>
        <v>4415.25</v>
      </c>
      <c r="H25" s="75">
        <f t="shared" si="8"/>
        <v>418.72</v>
      </c>
      <c r="I25" s="75">
        <f t="shared" si="9"/>
        <v>0</v>
      </c>
      <c r="J25" s="75">
        <v>0</v>
      </c>
      <c r="K25" s="75">
        <v>0</v>
      </c>
      <c r="L25" s="75">
        <f t="shared" si="10"/>
        <v>418.72</v>
      </c>
      <c r="M25" s="75">
        <v>0</v>
      </c>
      <c r="N25" s="75">
        <f t="shared" si="11"/>
        <v>418.72</v>
      </c>
      <c r="O25" s="75">
        <f t="shared" si="12"/>
        <v>3996.5299999999997</v>
      </c>
      <c r="P25" s="77"/>
      <c r="Q25" s="62"/>
      <c r="S25" s="62"/>
      <c r="U25" s="61"/>
      <c r="V25" s="24"/>
    </row>
    <row r="26" spans="1:30" ht="15" customHeight="1" x14ac:dyDescent="0.25">
      <c r="A26" s="68">
        <v>23</v>
      </c>
      <c r="B26" s="70" t="s">
        <v>147</v>
      </c>
      <c r="C26" s="70" t="s">
        <v>148</v>
      </c>
      <c r="D26" s="70"/>
      <c r="E26" s="72">
        <v>15</v>
      </c>
      <c r="F26" s="73">
        <v>491.08</v>
      </c>
      <c r="G26" s="74">
        <f t="shared" si="7"/>
        <v>7366.2</v>
      </c>
      <c r="H26" s="75">
        <f t="shared" si="8"/>
        <v>1026.23</v>
      </c>
      <c r="I26" s="75">
        <f t="shared" si="9"/>
        <v>0</v>
      </c>
      <c r="J26" s="75">
        <v>0</v>
      </c>
      <c r="K26" s="75">
        <v>0</v>
      </c>
      <c r="L26" s="75">
        <f t="shared" si="10"/>
        <v>1026.23</v>
      </c>
      <c r="M26" s="75">
        <v>0</v>
      </c>
      <c r="N26" s="75">
        <f t="shared" si="11"/>
        <v>1026.23</v>
      </c>
      <c r="O26" s="75">
        <f t="shared" si="12"/>
        <v>6339.9699999999993</v>
      </c>
      <c r="P26" s="77"/>
      <c r="Q26" s="62"/>
      <c r="S26" s="62"/>
      <c r="U26" s="61"/>
      <c r="V26" s="24"/>
    </row>
    <row r="27" spans="1:30" s="79" customFormat="1" ht="15" customHeight="1" x14ac:dyDescent="0.25">
      <c r="A27" s="68">
        <v>24</v>
      </c>
      <c r="B27" s="70" t="s">
        <v>72</v>
      </c>
      <c r="C27" s="69" t="s">
        <v>61</v>
      </c>
      <c r="D27" s="70"/>
      <c r="E27" s="72">
        <v>15</v>
      </c>
      <c r="F27" s="73">
        <v>117.32</v>
      </c>
      <c r="G27" s="74">
        <f t="shared" si="7"/>
        <v>1759.8</v>
      </c>
      <c r="H27" s="75">
        <f t="shared" si="8"/>
        <v>101.61</v>
      </c>
      <c r="I27" s="75">
        <f t="shared" si="9"/>
        <v>188.7</v>
      </c>
      <c r="J27" s="75">
        <v>0</v>
      </c>
      <c r="K27" s="75">
        <v>0</v>
      </c>
      <c r="L27" s="75">
        <f t="shared" si="10"/>
        <v>-87.089999999999989</v>
      </c>
      <c r="M27" s="75">
        <v>0</v>
      </c>
      <c r="N27" s="75">
        <f t="shared" si="11"/>
        <v>-87.089999999999989</v>
      </c>
      <c r="O27" s="75">
        <f t="shared" si="12"/>
        <v>1846.8899999999999</v>
      </c>
      <c r="P27" s="77"/>
      <c r="Q27" s="78"/>
      <c r="S27" s="78"/>
      <c r="U27" s="80"/>
      <c r="V27" s="81"/>
    </row>
    <row r="28" spans="1:30" ht="15" customHeight="1" x14ac:dyDescent="0.25">
      <c r="A28" s="68">
        <v>25</v>
      </c>
      <c r="B28" s="70" t="s">
        <v>137</v>
      </c>
      <c r="C28" s="70" t="s">
        <v>113</v>
      </c>
      <c r="D28" s="70"/>
      <c r="E28" s="72">
        <v>15</v>
      </c>
      <c r="F28" s="73">
        <v>91.79</v>
      </c>
      <c r="G28" s="74">
        <f t="shared" si="7"/>
        <v>1376.8500000000001</v>
      </c>
      <c r="H28" s="75">
        <f t="shared" si="8"/>
        <v>77.099999999999994</v>
      </c>
      <c r="I28" s="75">
        <f t="shared" si="9"/>
        <v>200.7</v>
      </c>
      <c r="J28" s="75">
        <v>0</v>
      </c>
      <c r="K28" s="75">
        <v>0</v>
      </c>
      <c r="L28" s="75">
        <f t="shared" si="10"/>
        <v>-123.6</v>
      </c>
      <c r="M28" s="75">
        <v>0</v>
      </c>
      <c r="N28" s="75">
        <f t="shared" si="11"/>
        <v>-123.6</v>
      </c>
      <c r="O28" s="75">
        <f t="shared" si="12"/>
        <v>1500.45</v>
      </c>
      <c r="P28" s="77"/>
      <c r="Q28" s="62"/>
      <c r="S28" s="62"/>
      <c r="U28" s="61"/>
      <c r="V28" s="24"/>
    </row>
    <row r="29" spans="1:30" ht="15" customHeight="1" x14ac:dyDescent="0.25">
      <c r="A29" s="68">
        <v>26</v>
      </c>
      <c r="B29" s="70" t="s">
        <v>115</v>
      </c>
      <c r="C29" s="70" t="s">
        <v>132</v>
      </c>
      <c r="D29" s="70"/>
      <c r="E29" s="72">
        <v>15</v>
      </c>
      <c r="F29" s="73">
        <v>120.39</v>
      </c>
      <c r="G29" s="74">
        <f t="shared" si="7"/>
        <v>1805.85</v>
      </c>
      <c r="H29" s="75">
        <f t="shared" si="8"/>
        <v>104.56</v>
      </c>
      <c r="I29" s="75">
        <f t="shared" si="9"/>
        <v>188.7</v>
      </c>
      <c r="J29" s="75">
        <v>0</v>
      </c>
      <c r="K29" s="75">
        <v>0</v>
      </c>
      <c r="L29" s="75">
        <f t="shared" si="10"/>
        <v>-84.139999999999986</v>
      </c>
      <c r="M29" s="75">
        <v>0</v>
      </c>
      <c r="N29" s="75">
        <f t="shared" si="11"/>
        <v>-84.139999999999986</v>
      </c>
      <c r="O29" s="75">
        <f t="shared" si="12"/>
        <v>1889.9899999999998</v>
      </c>
      <c r="P29" s="77"/>
      <c r="Q29" s="62"/>
      <c r="S29" s="62"/>
      <c r="U29" s="61"/>
      <c r="V29" s="24"/>
    </row>
    <row r="30" spans="1:30" ht="15" customHeight="1" x14ac:dyDescent="0.25">
      <c r="A30" s="68">
        <v>27</v>
      </c>
      <c r="B30" s="70" t="s">
        <v>189</v>
      </c>
      <c r="C30" s="70" t="s">
        <v>190</v>
      </c>
      <c r="D30" s="70"/>
      <c r="E30" s="72">
        <v>15</v>
      </c>
      <c r="F30" s="73">
        <v>115</v>
      </c>
      <c r="G30" s="74">
        <f t="shared" si="7"/>
        <v>1725</v>
      </c>
      <c r="H30" s="75">
        <f t="shared" si="8"/>
        <v>99.38</v>
      </c>
      <c r="I30" s="75">
        <f t="shared" si="9"/>
        <v>193.8</v>
      </c>
      <c r="J30" s="75"/>
      <c r="K30" s="75">
        <v>0</v>
      </c>
      <c r="L30" s="75">
        <f t="shared" si="10"/>
        <v>-94.420000000000016</v>
      </c>
      <c r="M30" s="75">
        <v>0</v>
      </c>
      <c r="N30" s="75">
        <f t="shared" si="11"/>
        <v>-94.420000000000016</v>
      </c>
      <c r="O30" s="75">
        <f t="shared" si="12"/>
        <v>1819.42</v>
      </c>
      <c r="P30" s="77"/>
      <c r="Q30" s="62"/>
      <c r="S30" s="62"/>
      <c r="U30" s="61"/>
      <c r="V30" s="24"/>
    </row>
    <row r="31" spans="1:30" s="79" customFormat="1" ht="15" customHeight="1" x14ac:dyDescent="0.25">
      <c r="A31" s="68">
        <v>28</v>
      </c>
      <c r="B31" s="70" t="s">
        <v>69</v>
      </c>
      <c r="C31" s="69" t="s">
        <v>62</v>
      </c>
      <c r="D31" s="70"/>
      <c r="E31" s="72">
        <v>15</v>
      </c>
      <c r="F31" s="73">
        <v>251.58</v>
      </c>
      <c r="G31" s="74">
        <f t="shared" si="7"/>
        <v>3773.7000000000003</v>
      </c>
      <c r="H31" s="75">
        <f t="shared" si="8"/>
        <v>312.88</v>
      </c>
      <c r="I31" s="75">
        <f t="shared" si="9"/>
        <v>0</v>
      </c>
      <c r="J31" s="75">
        <v>0</v>
      </c>
      <c r="K31" s="75">
        <v>0</v>
      </c>
      <c r="L31" s="75">
        <f t="shared" si="10"/>
        <v>312.88</v>
      </c>
      <c r="M31" s="75">
        <v>0</v>
      </c>
      <c r="N31" s="75">
        <f t="shared" si="11"/>
        <v>312.88</v>
      </c>
      <c r="O31" s="75">
        <f t="shared" si="12"/>
        <v>3460.82</v>
      </c>
      <c r="P31" s="77"/>
      <c r="Q31" s="78"/>
      <c r="S31" s="78"/>
      <c r="U31" s="80"/>
      <c r="V31" s="81"/>
    </row>
    <row r="32" spans="1:30" s="79" customFormat="1" ht="15" customHeight="1" x14ac:dyDescent="0.25">
      <c r="A32" s="68">
        <v>29</v>
      </c>
      <c r="B32" s="70" t="s">
        <v>75</v>
      </c>
      <c r="C32" s="70" t="s">
        <v>59</v>
      </c>
      <c r="D32" s="70"/>
      <c r="E32" s="72">
        <v>15</v>
      </c>
      <c r="F32" s="73">
        <v>224.15</v>
      </c>
      <c r="G32" s="74">
        <f t="shared" si="7"/>
        <v>3362.25</v>
      </c>
      <c r="H32" s="75">
        <f t="shared" si="8"/>
        <v>261.73</v>
      </c>
      <c r="I32" s="75">
        <f t="shared" si="9"/>
        <v>125.1</v>
      </c>
      <c r="J32" s="75">
        <v>0</v>
      </c>
      <c r="K32" s="75">
        <v>0</v>
      </c>
      <c r="L32" s="75">
        <f t="shared" si="10"/>
        <v>136.63000000000002</v>
      </c>
      <c r="M32" s="75">
        <v>0</v>
      </c>
      <c r="N32" s="75">
        <f t="shared" si="11"/>
        <v>136.63000000000002</v>
      </c>
      <c r="O32" s="75">
        <f t="shared" si="12"/>
        <v>3225.62</v>
      </c>
      <c r="P32" s="77"/>
      <c r="Q32" s="78"/>
      <c r="S32" s="78"/>
      <c r="U32" s="80"/>
      <c r="V32" s="81"/>
    </row>
    <row r="33" spans="1:30" s="82" customFormat="1" ht="15" customHeight="1" x14ac:dyDescent="0.25">
      <c r="A33" s="68">
        <v>30</v>
      </c>
      <c r="B33" s="70" t="s">
        <v>82</v>
      </c>
      <c r="C33" s="70" t="s">
        <v>2</v>
      </c>
      <c r="D33" s="70"/>
      <c r="E33" s="72">
        <v>15</v>
      </c>
      <c r="F33" s="73">
        <v>291.86</v>
      </c>
      <c r="G33" s="74">
        <f t="shared" si="7"/>
        <v>4377.9000000000005</v>
      </c>
      <c r="H33" s="75">
        <f t="shared" si="8"/>
        <v>412.03</v>
      </c>
      <c r="I33" s="75">
        <f t="shared" si="9"/>
        <v>0</v>
      </c>
      <c r="J33" s="75">
        <v>0</v>
      </c>
      <c r="K33" s="75">
        <v>0</v>
      </c>
      <c r="L33" s="75">
        <f t="shared" si="10"/>
        <v>412.03</v>
      </c>
      <c r="M33" s="75">
        <v>0</v>
      </c>
      <c r="N33" s="75">
        <f t="shared" si="11"/>
        <v>412.03</v>
      </c>
      <c r="O33" s="75">
        <f t="shared" si="12"/>
        <v>3965.8700000000008</v>
      </c>
      <c r="P33" s="77"/>
      <c r="Q33" s="62"/>
      <c r="R33" s="14"/>
      <c r="S33" s="62"/>
      <c r="T33" s="14"/>
      <c r="U33" s="61"/>
      <c r="V33" s="24"/>
      <c r="W33" s="14"/>
      <c r="X33" s="14"/>
      <c r="Y33" s="14"/>
      <c r="Z33" s="14"/>
      <c r="AA33" s="14"/>
      <c r="AB33" s="14"/>
      <c r="AC33" s="14"/>
      <c r="AD33" s="14"/>
    </row>
    <row r="34" spans="1:30" s="82" customFormat="1" ht="15" customHeight="1" x14ac:dyDescent="0.25">
      <c r="A34" s="68">
        <v>31</v>
      </c>
      <c r="B34" s="70" t="s">
        <v>99</v>
      </c>
      <c r="C34" s="69" t="s">
        <v>100</v>
      </c>
      <c r="D34" s="70"/>
      <c r="E34" s="72">
        <v>15</v>
      </c>
      <c r="F34" s="73">
        <v>107.72</v>
      </c>
      <c r="G34" s="74">
        <f t="shared" si="7"/>
        <v>1615.8</v>
      </c>
      <c r="H34" s="75">
        <f t="shared" si="8"/>
        <v>92.39</v>
      </c>
      <c r="I34" s="75">
        <f t="shared" si="9"/>
        <v>200.7</v>
      </c>
      <c r="J34" s="75">
        <v>0</v>
      </c>
      <c r="K34" s="75">
        <v>0</v>
      </c>
      <c r="L34" s="75">
        <f t="shared" si="10"/>
        <v>-108.30999999999999</v>
      </c>
      <c r="M34" s="75">
        <v>0</v>
      </c>
      <c r="N34" s="75">
        <f t="shared" si="11"/>
        <v>-108.30999999999999</v>
      </c>
      <c r="O34" s="75">
        <f t="shared" si="12"/>
        <v>1724.11</v>
      </c>
      <c r="P34" s="77"/>
      <c r="Q34" s="78"/>
      <c r="R34" s="79"/>
      <c r="S34" s="78"/>
      <c r="T34" s="79"/>
      <c r="U34" s="80"/>
      <c r="V34" s="81"/>
      <c r="W34" s="79"/>
      <c r="X34" s="79"/>
      <c r="Y34" s="79"/>
      <c r="Z34" s="79"/>
      <c r="AA34" s="79"/>
      <c r="AB34" s="79"/>
      <c r="AC34" s="79"/>
      <c r="AD34" s="79"/>
    </row>
    <row r="35" spans="1:30" ht="15" customHeight="1" x14ac:dyDescent="0.25">
      <c r="A35" s="68">
        <v>32</v>
      </c>
      <c r="B35" s="70" t="s">
        <v>150</v>
      </c>
      <c r="C35" s="69" t="s">
        <v>151</v>
      </c>
      <c r="D35" s="70"/>
      <c r="E35" s="72">
        <v>15</v>
      </c>
      <c r="F35" s="73">
        <v>200</v>
      </c>
      <c r="G35" s="74">
        <f t="shared" si="7"/>
        <v>3000</v>
      </c>
      <c r="H35" s="75">
        <f t="shared" si="8"/>
        <v>222.32</v>
      </c>
      <c r="I35" s="75">
        <f t="shared" si="9"/>
        <v>145.35</v>
      </c>
      <c r="J35" s="75">
        <v>0</v>
      </c>
      <c r="K35" s="75">
        <v>0</v>
      </c>
      <c r="L35" s="75">
        <f t="shared" si="10"/>
        <v>76.97</v>
      </c>
      <c r="M35" s="75">
        <v>0</v>
      </c>
      <c r="N35" s="75">
        <f t="shared" si="11"/>
        <v>76.97</v>
      </c>
      <c r="O35" s="75">
        <f t="shared" si="12"/>
        <v>2923.03</v>
      </c>
      <c r="P35" s="77"/>
      <c r="Q35" s="62"/>
      <c r="S35" s="62"/>
      <c r="U35" s="61"/>
      <c r="V35" s="24"/>
    </row>
    <row r="36" spans="1:30" ht="15" customHeight="1" x14ac:dyDescent="0.25">
      <c r="A36" s="68">
        <v>33</v>
      </c>
      <c r="B36" s="70" t="s">
        <v>103</v>
      </c>
      <c r="C36" s="70" t="s">
        <v>171</v>
      </c>
      <c r="D36" s="70"/>
      <c r="E36" s="72">
        <v>15</v>
      </c>
      <c r="F36" s="73">
        <v>107.72</v>
      </c>
      <c r="G36" s="74">
        <f t="shared" si="7"/>
        <v>1615.8</v>
      </c>
      <c r="H36" s="75">
        <f t="shared" si="8"/>
        <v>92.39</v>
      </c>
      <c r="I36" s="75">
        <f t="shared" si="9"/>
        <v>200.7</v>
      </c>
      <c r="J36" s="75">
        <v>0</v>
      </c>
      <c r="K36" s="75">
        <v>0</v>
      </c>
      <c r="L36" s="75">
        <f t="shared" si="10"/>
        <v>-108.30999999999999</v>
      </c>
      <c r="M36" s="75">
        <v>0</v>
      </c>
      <c r="N36" s="75">
        <f t="shared" si="11"/>
        <v>-108.30999999999999</v>
      </c>
      <c r="O36" s="75">
        <f t="shared" si="12"/>
        <v>1724.11</v>
      </c>
      <c r="P36" s="77"/>
      <c r="Q36" s="62"/>
      <c r="S36" s="62"/>
      <c r="U36" s="61"/>
      <c r="V36" s="24"/>
    </row>
    <row r="37" spans="1:30" s="12" customFormat="1" ht="15" customHeight="1" x14ac:dyDescent="0.25">
      <c r="A37" s="68">
        <v>34</v>
      </c>
      <c r="B37" s="70" t="s">
        <v>152</v>
      </c>
      <c r="C37" s="70" t="s">
        <v>181</v>
      </c>
      <c r="D37" s="70"/>
      <c r="E37" s="72">
        <v>15</v>
      </c>
      <c r="F37" s="73">
        <v>365.4</v>
      </c>
      <c r="G37" s="74">
        <f t="shared" si="7"/>
        <v>5481</v>
      </c>
      <c r="H37" s="75">
        <f t="shared" si="8"/>
        <v>623.54999999999995</v>
      </c>
      <c r="I37" s="75">
        <f t="shared" si="9"/>
        <v>0</v>
      </c>
      <c r="J37" s="75">
        <v>0</v>
      </c>
      <c r="K37" s="75">
        <v>0</v>
      </c>
      <c r="L37" s="75">
        <f t="shared" si="10"/>
        <v>623.54999999999995</v>
      </c>
      <c r="M37" s="75">
        <v>0</v>
      </c>
      <c r="N37" s="75">
        <f t="shared" si="11"/>
        <v>623.54999999999995</v>
      </c>
      <c r="O37" s="75">
        <f t="shared" si="12"/>
        <v>4857.45</v>
      </c>
      <c r="P37" s="77"/>
      <c r="Q37" s="63"/>
      <c r="S37" s="63"/>
      <c r="U37" s="64"/>
      <c r="V37" s="55"/>
    </row>
    <row r="38" spans="1:30" s="79" customFormat="1" ht="15" customHeight="1" x14ac:dyDescent="0.25">
      <c r="A38" s="68">
        <v>35</v>
      </c>
      <c r="B38" s="70" t="s">
        <v>197</v>
      </c>
      <c r="C38" s="70" t="s">
        <v>196</v>
      </c>
      <c r="D38" s="70"/>
      <c r="E38" s="72">
        <v>15</v>
      </c>
      <c r="F38" s="73">
        <v>127.12</v>
      </c>
      <c r="G38" s="74">
        <f t="shared" si="7"/>
        <v>1906.8000000000002</v>
      </c>
      <c r="H38" s="75">
        <f t="shared" si="8"/>
        <v>111.02</v>
      </c>
      <c r="I38" s="75">
        <f t="shared" si="9"/>
        <v>188.7</v>
      </c>
      <c r="J38" s="75"/>
      <c r="K38" s="75">
        <v>0</v>
      </c>
      <c r="L38" s="75">
        <f t="shared" si="10"/>
        <v>-77.679999999999993</v>
      </c>
      <c r="M38" s="75">
        <v>0</v>
      </c>
      <c r="N38" s="75">
        <f t="shared" si="11"/>
        <v>-77.679999999999993</v>
      </c>
      <c r="O38" s="75">
        <f t="shared" si="12"/>
        <v>1984.4800000000002</v>
      </c>
      <c r="P38" s="77"/>
      <c r="Q38" s="78"/>
      <c r="S38" s="78"/>
      <c r="U38" s="80"/>
      <c r="V38" s="81"/>
    </row>
    <row r="39" spans="1:30" ht="15" customHeight="1" x14ac:dyDescent="0.25">
      <c r="A39" s="68">
        <v>36</v>
      </c>
      <c r="B39" s="70" t="s">
        <v>153</v>
      </c>
      <c r="C39" s="70" t="s">
        <v>154</v>
      </c>
      <c r="D39" s="70"/>
      <c r="E39" s="72">
        <v>15</v>
      </c>
      <c r="F39" s="73">
        <v>140</v>
      </c>
      <c r="G39" s="74">
        <f t="shared" si="7"/>
        <v>2100</v>
      </c>
      <c r="H39" s="75">
        <f t="shared" si="8"/>
        <v>124.4</v>
      </c>
      <c r="I39" s="75">
        <f t="shared" si="9"/>
        <v>188.7</v>
      </c>
      <c r="J39" s="75">
        <v>0</v>
      </c>
      <c r="K39" s="75">
        <v>0</v>
      </c>
      <c r="L39" s="75">
        <f t="shared" si="10"/>
        <v>-64.299999999999983</v>
      </c>
      <c r="M39" s="75">
        <v>0</v>
      </c>
      <c r="N39" s="75">
        <f t="shared" si="11"/>
        <v>-64.299999999999983</v>
      </c>
      <c r="O39" s="75">
        <f t="shared" si="12"/>
        <v>2164.3000000000002</v>
      </c>
      <c r="P39" s="77"/>
      <c r="Q39" s="62"/>
      <c r="S39" s="62"/>
      <c r="U39" s="61"/>
      <c r="V39" s="24"/>
    </row>
    <row r="40" spans="1:30" ht="15" customHeight="1" x14ac:dyDescent="0.25">
      <c r="A40" s="68">
        <v>37</v>
      </c>
      <c r="B40" s="70" t="s">
        <v>92</v>
      </c>
      <c r="C40" s="69" t="s">
        <v>61</v>
      </c>
      <c r="D40" s="71"/>
      <c r="E40" s="72">
        <v>15</v>
      </c>
      <c r="F40" s="73">
        <v>127.12</v>
      </c>
      <c r="G40" s="74">
        <f t="shared" si="7"/>
        <v>1906.8000000000002</v>
      </c>
      <c r="H40" s="75">
        <f t="shared" si="8"/>
        <v>111.02</v>
      </c>
      <c r="I40" s="75">
        <f t="shared" si="9"/>
        <v>188.7</v>
      </c>
      <c r="J40" s="75">
        <v>0</v>
      </c>
      <c r="K40" s="75">
        <v>0</v>
      </c>
      <c r="L40" s="75">
        <f t="shared" si="10"/>
        <v>-77.679999999999993</v>
      </c>
      <c r="M40" s="75">
        <v>0</v>
      </c>
      <c r="N40" s="75">
        <f t="shared" si="11"/>
        <v>-77.679999999999993</v>
      </c>
      <c r="O40" s="75">
        <f t="shared" si="12"/>
        <v>1984.4800000000002</v>
      </c>
      <c r="P40" s="77"/>
      <c r="Q40" s="62"/>
      <c r="S40" s="62"/>
      <c r="U40" s="61"/>
      <c r="V40" s="24"/>
    </row>
    <row r="41" spans="1:30" ht="15" customHeight="1" x14ac:dyDescent="0.25">
      <c r="A41" s="68">
        <v>38</v>
      </c>
      <c r="B41" s="70" t="s">
        <v>116</v>
      </c>
      <c r="C41" s="69" t="s">
        <v>104</v>
      </c>
      <c r="D41" s="70"/>
      <c r="E41" s="72">
        <v>15</v>
      </c>
      <c r="F41" s="73">
        <v>110.57</v>
      </c>
      <c r="G41" s="74">
        <f t="shared" si="7"/>
        <v>1658.55</v>
      </c>
      <c r="H41" s="75">
        <f t="shared" si="8"/>
        <v>95.13</v>
      </c>
      <c r="I41" s="75">
        <f t="shared" si="9"/>
        <v>200.7</v>
      </c>
      <c r="J41" s="75">
        <v>0</v>
      </c>
      <c r="K41" s="75">
        <v>0</v>
      </c>
      <c r="L41" s="75">
        <f t="shared" si="10"/>
        <v>-105.57</v>
      </c>
      <c r="M41" s="75">
        <v>0</v>
      </c>
      <c r="N41" s="75">
        <f t="shared" si="11"/>
        <v>-105.57</v>
      </c>
      <c r="O41" s="75">
        <f t="shared" si="12"/>
        <v>1764.12</v>
      </c>
      <c r="P41" s="77"/>
      <c r="Q41" s="62"/>
      <c r="S41" s="62"/>
      <c r="U41" s="61"/>
      <c r="V41" s="24"/>
    </row>
    <row r="42" spans="1:30" s="12" customFormat="1" ht="15" customHeight="1" x14ac:dyDescent="0.25">
      <c r="A42" s="68">
        <v>39</v>
      </c>
      <c r="B42" s="70" t="s">
        <v>177</v>
      </c>
      <c r="C42" s="69" t="s">
        <v>178</v>
      </c>
      <c r="D42" s="70"/>
      <c r="E42" s="72">
        <v>15</v>
      </c>
      <c r="F42" s="73">
        <v>128.19</v>
      </c>
      <c r="G42" s="74">
        <f t="shared" si="7"/>
        <v>1922.85</v>
      </c>
      <c r="H42" s="75">
        <f t="shared" si="8"/>
        <v>112.04</v>
      </c>
      <c r="I42" s="75">
        <f t="shared" si="9"/>
        <v>188.7</v>
      </c>
      <c r="J42" s="75">
        <v>0</v>
      </c>
      <c r="K42" s="75">
        <v>0</v>
      </c>
      <c r="L42" s="75">
        <f t="shared" si="10"/>
        <v>-76.659999999999982</v>
      </c>
      <c r="M42" s="75">
        <v>0</v>
      </c>
      <c r="N42" s="75">
        <f t="shared" si="11"/>
        <v>-76.659999999999982</v>
      </c>
      <c r="O42" s="75">
        <f t="shared" si="12"/>
        <v>1999.51</v>
      </c>
      <c r="P42" s="77"/>
      <c r="Q42" s="63"/>
      <c r="S42" s="63"/>
      <c r="U42" s="64"/>
      <c r="V42" s="55"/>
    </row>
    <row r="43" spans="1:30" ht="15" customHeight="1" x14ac:dyDescent="0.25">
      <c r="A43" s="68">
        <v>40</v>
      </c>
      <c r="B43" s="70" t="s">
        <v>183</v>
      </c>
      <c r="C43" s="69" t="s">
        <v>209</v>
      </c>
      <c r="D43" s="70"/>
      <c r="E43" s="72">
        <v>15</v>
      </c>
      <c r="F43" s="73">
        <v>199.93</v>
      </c>
      <c r="G43" s="74">
        <f t="shared" si="7"/>
        <v>2998.9500000000003</v>
      </c>
      <c r="H43" s="75">
        <f t="shared" si="8"/>
        <v>222.2</v>
      </c>
      <c r="I43" s="75">
        <f t="shared" si="9"/>
        <v>145.35</v>
      </c>
      <c r="J43" s="75"/>
      <c r="K43" s="75">
        <v>0</v>
      </c>
      <c r="L43" s="75">
        <f t="shared" si="10"/>
        <v>76.849999999999994</v>
      </c>
      <c r="M43" s="75">
        <v>0</v>
      </c>
      <c r="N43" s="75">
        <f t="shared" si="11"/>
        <v>76.849999999999994</v>
      </c>
      <c r="O43" s="75">
        <f t="shared" si="12"/>
        <v>2922.1000000000004</v>
      </c>
      <c r="P43" s="77"/>
      <c r="Q43" s="62"/>
      <c r="S43" s="62"/>
      <c r="U43" s="61"/>
      <c r="V43" s="24"/>
    </row>
    <row r="44" spans="1:30" s="12" customFormat="1" ht="15" customHeight="1" x14ac:dyDescent="0.25">
      <c r="A44" s="68">
        <v>41</v>
      </c>
      <c r="B44" s="70" t="s">
        <v>89</v>
      </c>
      <c r="C44" s="69" t="s">
        <v>4</v>
      </c>
      <c r="D44" s="70"/>
      <c r="E44" s="72">
        <v>15</v>
      </c>
      <c r="F44" s="73">
        <v>123.23</v>
      </c>
      <c r="G44" s="74">
        <f t="shared" si="7"/>
        <v>1848.45</v>
      </c>
      <c r="H44" s="75">
        <f t="shared" si="8"/>
        <v>107.28</v>
      </c>
      <c r="I44" s="75">
        <f t="shared" si="9"/>
        <v>188.7</v>
      </c>
      <c r="J44" s="75">
        <v>0</v>
      </c>
      <c r="K44" s="75">
        <v>0</v>
      </c>
      <c r="L44" s="75">
        <f t="shared" si="10"/>
        <v>-81.419999999999987</v>
      </c>
      <c r="M44" s="75">
        <v>0</v>
      </c>
      <c r="N44" s="75">
        <f t="shared" si="11"/>
        <v>-81.419999999999987</v>
      </c>
      <c r="O44" s="75">
        <f t="shared" si="12"/>
        <v>1929.8700000000001</v>
      </c>
      <c r="P44" s="77"/>
      <c r="Q44" s="63"/>
      <c r="S44" s="63"/>
      <c r="U44" s="64"/>
      <c r="V44" s="55"/>
    </row>
    <row r="45" spans="1:30" ht="15" customHeight="1" x14ac:dyDescent="0.25">
      <c r="A45" s="68">
        <v>42</v>
      </c>
      <c r="B45" s="70" t="s">
        <v>192</v>
      </c>
      <c r="C45" s="69" t="s">
        <v>193</v>
      </c>
      <c r="D45" s="70"/>
      <c r="E45" s="72">
        <v>15</v>
      </c>
      <c r="F45" s="73">
        <v>127.12</v>
      </c>
      <c r="G45" s="74">
        <f t="shared" si="7"/>
        <v>1906.8000000000002</v>
      </c>
      <c r="H45" s="75">
        <f t="shared" si="8"/>
        <v>111.02</v>
      </c>
      <c r="I45" s="75">
        <f t="shared" si="9"/>
        <v>188.7</v>
      </c>
      <c r="J45" s="75"/>
      <c r="K45" s="75">
        <v>0</v>
      </c>
      <c r="L45" s="75">
        <f t="shared" si="10"/>
        <v>-77.679999999999993</v>
      </c>
      <c r="M45" s="75">
        <v>0</v>
      </c>
      <c r="N45" s="75">
        <f t="shared" si="11"/>
        <v>-77.679999999999993</v>
      </c>
      <c r="O45" s="75">
        <f t="shared" si="12"/>
        <v>1984.4800000000002</v>
      </c>
      <c r="P45" s="77"/>
      <c r="Q45" s="62"/>
      <c r="S45" s="62"/>
      <c r="U45" s="61"/>
      <c r="V45" s="24"/>
    </row>
    <row r="46" spans="1:30" ht="15" customHeight="1" x14ac:dyDescent="0.25">
      <c r="A46" s="68">
        <v>43</v>
      </c>
      <c r="B46" s="70" t="s">
        <v>155</v>
      </c>
      <c r="C46" s="70" t="s">
        <v>114</v>
      </c>
      <c r="D46" s="70"/>
      <c r="E46" s="72">
        <v>14</v>
      </c>
      <c r="F46" s="73">
        <v>140</v>
      </c>
      <c r="G46" s="74">
        <f t="shared" si="7"/>
        <v>1960</v>
      </c>
      <c r="H46" s="75">
        <f t="shared" si="8"/>
        <v>114.42</v>
      </c>
      <c r="I46" s="75">
        <f t="shared" si="9"/>
        <v>188.7</v>
      </c>
      <c r="J46" s="75">
        <v>0</v>
      </c>
      <c r="K46" s="75">
        <v>0</v>
      </c>
      <c r="L46" s="75">
        <f t="shared" si="10"/>
        <v>-74.279999999999987</v>
      </c>
      <c r="M46" s="75">
        <v>0</v>
      </c>
      <c r="N46" s="75">
        <f t="shared" si="11"/>
        <v>-74.279999999999987</v>
      </c>
      <c r="O46" s="75">
        <f t="shared" si="12"/>
        <v>2034.28</v>
      </c>
      <c r="P46" s="77"/>
      <c r="Q46" s="62"/>
      <c r="S46" s="62"/>
      <c r="U46" s="61"/>
      <c r="V46" s="24"/>
    </row>
    <row r="47" spans="1:30" s="79" customFormat="1" ht="15" customHeight="1" x14ac:dyDescent="0.25">
      <c r="A47" s="68">
        <v>44</v>
      </c>
      <c r="B47" s="70" t="s">
        <v>184</v>
      </c>
      <c r="C47" s="70" t="s">
        <v>112</v>
      </c>
      <c r="D47" s="70"/>
      <c r="E47" s="72">
        <v>15</v>
      </c>
      <c r="F47" s="73">
        <v>128.19999999999999</v>
      </c>
      <c r="G47" s="74">
        <f t="shared" si="7"/>
        <v>1922.9999999999998</v>
      </c>
      <c r="H47" s="75">
        <f t="shared" si="8"/>
        <v>112.05</v>
      </c>
      <c r="I47" s="75">
        <f t="shared" si="9"/>
        <v>188.7</v>
      </c>
      <c r="J47" s="75"/>
      <c r="K47" s="75">
        <v>0</v>
      </c>
      <c r="L47" s="75">
        <f t="shared" si="10"/>
        <v>-76.649999999999991</v>
      </c>
      <c r="M47" s="75">
        <v>0</v>
      </c>
      <c r="N47" s="75">
        <f t="shared" si="11"/>
        <v>-76.649999999999991</v>
      </c>
      <c r="O47" s="75">
        <f t="shared" si="12"/>
        <v>1999.6499999999999</v>
      </c>
      <c r="P47" s="77"/>
      <c r="Q47" s="78"/>
      <c r="S47" s="78"/>
      <c r="U47" s="80"/>
      <c r="V47" s="81"/>
    </row>
    <row r="48" spans="1:30" s="79" customFormat="1" ht="15" customHeight="1" x14ac:dyDescent="0.25">
      <c r="A48" s="68">
        <v>45</v>
      </c>
      <c r="B48" s="70" t="s">
        <v>102</v>
      </c>
      <c r="C48" s="69" t="s">
        <v>96</v>
      </c>
      <c r="D48" s="70"/>
      <c r="E48" s="72">
        <v>15</v>
      </c>
      <c r="F48" s="73">
        <v>123.23</v>
      </c>
      <c r="G48" s="74">
        <f t="shared" si="7"/>
        <v>1848.45</v>
      </c>
      <c r="H48" s="75">
        <f t="shared" si="8"/>
        <v>107.28</v>
      </c>
      <c r="I48" s="75">
        <f t="shared" si="9"/>
        <v>188.7</v>
      </c>
      <c r="J48" s="75">
        <v>0</v>
      </c>
      <c r="K48" s="75">
        <v>0</v>
      </c>
      <c r="L48" s="75">
        <f t="shared" si="10"/>
        <v>-81.419999999999987</v>
      </c>
      <c r="M48" s="75">
        <v>0</v>
      </c>
      <c r="N48" s="75">
        <f t="shared" si="11"/>
        <v>-81.419999999999987</v>
      </c>
      <c r="O48" s="75">
        <f t="shared" si="12"/>
        <v>1929.8700000000001</v>
      </c>
      <c r="P48" s="77"/>
      <c r="Q48" s="78"/>
      <c r="S48" s="78"/>
      <c r="U48" s="80"/>
      <c r="V48" s="81"/>
    </row>
    <row r="49" spans="1:30" s="79" customFormat="1" ht="15" customHeight="1" x14ac:dyDescent="0.25">
      <c r="A49" s="68">
        <v>46</v>
      </c>
      <c r="B49" s="70" t="s">
        <v>195</v>
      </c>
      <c r="C49" s="70" t="s">
        <v>196</v>
      </c>
      <c r="D49" s="70"/>
      <c r="E49" s="72">
        <v>15</v>
      </c>
      <c r="F49" s="73">
        <v>127.12</v>
      </c>
      <c r="G49" s="74">
        <f t="shared" si="7"/>
        <v>1906.8000000000002</v>
      </c>
      <c r="H49" s="75">
        <f t="shared" si="8"/>
        <v>111.02</v>
      </c>
      <c r="I49" s="75">
        <f t="shared" si="9"/>
        <v>188.7</v>
      </c>
      <c r="J49" s="75"/>
      <c r="K49" s="75">
        <v>0</v>
      </c>
      <c r="L49" s="75">
        <f t="shared" si="10"/>
        <v>-77.679999999999993</v>
      </c>
      <c r="M49" s="75">
        <v>0</v>
      </c>
      <c r="N49" s="75">
        <f t="shared" si="11"/>
        <v>-77.679999999999993</v>
      </c>
      <c r="O49" s="75">
        <f t="shared" si="12"/>
        <v>1984.4800000000002</v>
      </c>
      <c r="P49" s="77"/>
      <c r="Q49" s="78"/>
      <c r="S49" s="78"/>
      <c r="U49" s="80"/>
      <c r="V49" s="81"/>
    </row>
    <row r="50" spans="1:30" ht="15" customHeight="1" x14ac:dyDescent="0.25">
      <c r="A50" s="68">
        <v>47</v>
      </c>
      <c r="B50" s="70" t="s">
        <v>84</v>
      </c>
      <c r="C50" s="69" t="s">
        <v>123</v>
      </c>
      <c r="D50" s="70"/>
      <c r="E50" s="72">
        <v>15</v>
      </c>
      <c r="F50" s="73">
        <v>128.19</v>
      </c>
      <c r="G50" s="74">
        <f t="shared" si="7"/>
        <v>1922.85</v>
      </c>
      <c r="H50" s="75">
        <f t="shared" si="8"/>
        <v>112.04</v>
      </c>
      <c r="I50" s="75">
        <f t="shared" si="9"/>
        <v>188.7</v>
      </c>
      <c r="J50" s="75">
        <v>0</v>
      </c>
      <c r="K50" s="75">
        <v>0</v>
      </c>
      <c r="L50" s="75">
        <f t="shared" si="10"/>
        <v>-76.659999999999982</v>
      </c>
      <c r="M50" s="75">
        <v>0</v>
      </c>
      <c r="N50" s="75">
        <f t="shared" si="11"/>
        <v>-76.659999999999982</v>
      </c>
      <c r="O50" s="75">
        <f t="shared" si="12"/>
        <v>1999.51</v>
      </c>
      <c r="P50" s="77"/>
      <c r="Q50" s="62"/>
      <c r="S50" s="62"/>
      <c r="U50" s="61"/>
      <c r="Y50" s="66"/>
    </row>
    <row r="51" spans="1:30" s="16" customFormat="1" ht="15" customHeight="1" x14ac:dyDescent="0.25">
      <c r="A51" s="68">
        <v>48</v>
      </c>
      <c r="B51" s="70" t="s">
        <v>80</v>
      </c>
      <c r="C51" s="69" t="s">
        <v>100</v>
      </c>
      <c r="D51" s="71"/>
      <c r="E51" s="72">
        <v>15</v>
      </c>
      <c r="F51" s="73">
        <v>120.84</v>
      </c>
      <c r="G51" s="74">
        <f t="shared" si="7"/>
        <v>1812.6000000000001</v>
      </c>
      <c r="H51" s="75">
        <f t="shared" si="8"/>
        <v>104.99</v>
      </c>
      <c r="I51" s="75">
        <f t="shared" si="9"/>
        <v>188.7</v>
      </c>
      <c r="J51" s="75">
        <v>0</v>
      </c>
      <c r="K51" s="75">
        <v>0</v>
      </c>
      <c r="L51" s="75">
        <f t="shared" si="10"/>
        <v>-83.71</v>
      </c>
      <c r="M51" s="75">
        <v>0</v>
      </c>
      <c r="N51" s="75">
        <f t="shared" si="11"/>
        <v>-83.71</v>
      </c>
      <c r="O51" s="75">
        <f t="shared" si="12"/>
        <v>1896.3100000000002</v>
      </c>
      <c r="P51" s="77"/>
      <c r="Q51" s="62"/>
      <c r="R51" s="14"/>
      <c r="S51" s="62"/>
      <c r="T51" s="14"/>
      <c r="U51" s="61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16" customFormat="1" ht="15" customHeight="1" x14ac:dyDescent="0.25">
      <c r="A52" s="68">
        <v>49</v>
      </c>
      <c r="B52" s="70" t="s">
        <v>156</v>
      </c>
      <c r="C52" s="70" t="s">
        <v>114</v>
      </c>
      <c r="D52" s="70"/>
      <c r="E52" s="72">
        <v>15</v>
      </c>
      <c r="F52" s="73">
        <v>140</v>
      </c>
      <c r="G52" s="74">
        <f t="shared" si="7"/>
        <v>2100</v>
      </c>
      <c r="H52" s="75">
        <f t="shared" si="8"/>
        <v>124.4</v>
      </c>
      <c r="I52" s="75">
        <f t="shared" si="9"/>
        <v>188.7</v>
      </c>
      <c r="J52" s="75">
        <v>0</v>
      </c>
      <c r="K52" s="75">
        <v>0</v>
      </c>
      <c r="L52" s="75">
        <f t="shared" si="10"/>
        <v>-64.299999999999983</v>
      </c>
      <c r="M52" s="75">
        <v>0</v>
      </c>
      <c r="N52" s="75">
        <f t="shared" si="11"/>
        <v>-64.299999999999983</v>
      </c>
      <c r="O52" s="75">
        <f t="shared" si="12"/>
        <v>2164.3000000000002</v>
      </c>
      <c r="P52" s="77"/>
      <c r="Q52" s="62"/>
      <c r="R52" s="14"/>
      <c r="S52" s="62"/>
      <c r="T52" s="14"/>
      <c r="U52" s="61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79" customFormat="1" ht="15" customHeight="1" x14ac:dyDescent="0.25">
      <c r="A53" s="68">
        <v>50</v>
      </c>
      <c r="B53" s="70" t="s">
        <v>173</v>
      </c>
      <c r="C53" s="70" t="s">
        <v>157</v>
      </c>
      <c r="D53" s="70"/>
      <c r="E53" s="72">
        <v>15</v>
      </c>
      <c r="F53" s="73">
        <v>334.6</v>
      </c>
      <c r="G53" s="74">
        <f t="shared" si="7"/>
        <v>5019</v>
      </c>
      <c r="H53" s="75">
        <f t="shared" si="8"/>
        <v>526.91</v>
      </c>
      <c r="I53" s="75">
        <f t="shared" si="9"/>
        <v>0</v>
      </c>
      <c r="J53" s="75">
        <v>0</v>
      </c>
      <c r="K53" s="75">
        <v>0</v>
      </c>
      <c r="L53" s="75">
        <f t="shared" si="10"/>
        <v>526.91</v>
      </c>
      <c r="M53" s="75">
        <v>0</v>
      </c>
      <c r="N53" s="75">
        <f t="shared" si="11"/>
        <v>526.91</v>
      </c>
      <c r="O53" s="75">
        <f t="shared" si="12"/>
        <v>4492.09</v>
      </c>
      <c r="P53" s="77"/>
      <c r="Q53" s="78"/>
      <c r="S53" s="78"/>
      <c r="U53" s="80"/>
      <c r="V53" s="81"/>
    </row>
    <row r="54" spans="1:30" s="79" customFormat="1" ht="15" customHeight="1" x14ac:dyDescent="0.25">
      <c r="A54" s="68">
        <v>51</v>
      </c>
      <c r="B54" s="70" t="s">
        <v>158</v>
      </c>
      <c r="C54" s="69" t="s">
        <v>96</v>
      </c>
      <c r="D54" s="70"/>
      <c r="E54" s="72">
        <v>15</v>
      </c>
      <c r="F54" s="73">
        <v>110</v>
      </c>
      <c r="G54" s="74">
        <f t="shared" si="7"/>
        <v>1650</v>
      </c>
      <c r="H54" s="75">
        <f t="shared" si="8"/>
        <v>94.58</v>
      </c>
      <c r="I54" s="75">
        <f t="shared" si="9"/>
        <v>200.7</v>
      </c>
      <c r="J54" s="75">
        <v>0</v>
      </c>
      <c r="K54" s="75">
        <v>0</v>
      </c>
      <c r="L54" s="75">
        <f t="shared" si="10"/>
        <v>-106.11999999999999</v>
      </c>
      <c r="M54" s="75">
        <v>1000</v>
      </c>
      <c r="N54" s="75">
        <f t="shared" si="11"/>
        <v>893.88</v>
      </c>
      <c r="O54" s="75">
        <f t="shared" si="12"/>
        <v>756.12</v>
      </c>
      <c r="P54" s="77"/>
      <c r="Q54" s="78"/>
      <c r="S54" s="78"/>
      <c r="U54" s="80"/>
      <c r="V54" s="81"/>
    </row>
    <row r="55" spans="1:30" s="79" customFormat="1" ht="15" customHeight="1" x14ac:dyDescent="0.25">
      <c r="A55" s="68">
        <v>52</v>
      </c>
      <c r="B55" s="70" t="s">
        <v>159</v>
      </c>
      <c r="C55" s="69" t="s">
        <v>100</v>
      </c>
      <c r="D55" s="70"/>
      <c r="E55" s="72">
        <v>15</v>
      </c>
      <c r="F55" s="73">
        <v>115</v>
      </c>
      <c r="G55" s="74">
        <f t="shared" si="7"/>
        <v>1725</v>
      </c>
      <c r="H55" s="75">
        <f t="shared" si="8"/>
        <v>99.38</v>
      </c>
      <c r="I55" s="75">
        <f t="shared" si="9"/>
        <v>193.8</v>
      </c>
      <c r="J55" s="75">
        <v>0</v>
      </c>
      <c r="K55" s="75">
        <v>0</v>
      </c>
      <c r="L55" s="75">
        <f t="shared" si="10"/>
        <v>-94.420000000000016</v>
      </c>
      <c r="M55" s="75">
        <v>0</v>
      </c>
      <c r="N55" s="75">
        <f t="shared" si="11"/>
        <v>-94.420000000000016</v>
      </c>
      <c r="O55" s="75">
        <f t="shared" si="12"/>
        <v>1819.42</v>
      </c>
      <c r="P55" s="77"/>
      <c r="Q55" s="78"/>
      <c r="S55" s="78"/>
      <c r="U55" s="80"/>
      <c r="V55" s="81"/>
    </row>
    <row r="56" spans="1:30" s="79" customFormat="1" ht="15" customHeight="1" x14ac:dyDescent="0.25">
      <c r="A56" s="68">
        <v>53</v>
      </c>
      <c r="B56" s="70" t="s">
        <v>71</v>
      </c>
      <c r="C56" s="69" t="s">
        <v>63</v>
      </c>
      <c r="D56" s="70"/>
      <c r="E56" s="72">
        <v>15</v>
      </c>
      <c r="F56" s="73">
        <v>128.69</v>
      </c>
      <c r="G56" s="74">
        <f t="shared" si="7"/>
        <v>1930.35</v>
      </c>
      <c r="H56" s="75">
        <f t="shared" si="8"/>
        <v>112.52</v>
      </c>
      <c r="I56" s="75">
        <f t="shared" si="9"/>
        <v>188.7</v>
      </c>
      <c r="J56" s="75">
        <v>0</v>
      </c>
      <c r="K56" s="75">
        <v>0</v>
      </c>
      <c r="L56" s="75">
        <f t="shared" si="10"/>
        <v>-76.179999999999993</v>
      </c>
      <c r="M56" s="75">
        <v>0</v>
      </c>
      <c r="N56" s="75">
        <f t="shared" si="11"/>
        <v>-76.179999999999993</v>
      </c>
      <c r="O56" s="75">
        <f t="shared" si="12"/>
        <v>2006.53</v>
      </c>
      <c r="P56" s="77"/>
      <c r="Q56" s="78"/>
      <c r="S56" s="78"/>
      <c r="U56" s="80"/>
      <c r="V56" s="81"/>
    </row>
    <row r="57" spans="1:30" s="79" customFormat="1" ht="15" customHeight="1" x14ac:dyDescent="0.25">
      <c r="A57" s="68">
        <v>54</v>
      </c>
      <c r="B57" s="70" t="s">
        <v>87</v>
      </c>
      <c r="C57" s="70" t="s">
        <v>88</v>
      </c>
      <c r="D57" s="70"/>
      <c r="E57" s="72">
        <v>15</v>
      </c>
      <c r="F57" s="73">
        <v>165.82</v>
      </c>
      <c r="G57" s="74">
        <f t="shared" si="7"/>
        <v>2487.2999999999997</v>
      </c>
      <c r="H57" s="75">
        <f t="shared" si="8"/>
        <v>166.54</v>
      </c>
      <c r="I57" s="75">
        <f t="shared" si="9"/>
        <v>160.35</v>
      </c>
      <c r="J57" s="75">
        <v>0</v>
      </c>
      <c r="K57" s="75">
        <v>0</v>
      </c>
      <c r="L57" s="75">
        <f t="shared" si="10"/>
        <v>6.1899999999999977</v>
      </c>
      <c r="M57" s="75">
        <v>0</v>
      </c>
      <c r="N57" s="75">
        <f t="shared" si="11"/>
        <v>6.1899999999999977</v>
      </c>
      <c r="O57" s="75">
        <f t="shared" si="12"/>
        <v>2481.1099999999997</v>
      </c>
      <c r="P57" s="77"/>
      <c r="Q57" s="78"/>
      <c r="S57" s="78"/>
      <c r="U57" s="80"/>
      <c r="V57" s="81"/>
    </row>
    <row r="58" spans="1:30" s="79" customFormat="1" ht="15" customHeight="1" x14ac:dyDescent="0.25">
      <c r="A58" s="68">
        <v>55</v>
      </c>
      <c r="B58" s="70" t="s">
        <v>160</v>
      </c>
      <c r="C58" s="70" t="s">
        <v>106</v>
      </c>
      <c r="D58" s="70"/>
      <c r="E58" s="72">
        <v>15</v>
      </c>
      <c r="F58" s="73">
        <v>230.32</v>
      </c>
      <c r="G58" s="74">
        <f t="shared" si="7"/>
        <v>3454.7999999999997</v>
      </c>
      <c r="H58" s="75">
        <f t="shared" si="8"/>
        <v>271.8</v>
      </c>
      <c r="I58" s="75">
        <f t="shared" si="9"/>
        <v>125.1</v>
      </c>
      <c r="J58" s="75">
        <v>0</v>
      </c>
      <c r="K58" s="75">
        <v>0</v>
      </c>
      <c r="L58" s="75">
        <f t="shared" si="10"/>
        <v>146.70000000000002</v>
      </c>
      <c r="M58" s="75">
        <v>600</v>
      </c>
      <c r="N58" s="75">
        <f t="shared" si="11"/>
        <v>746.7</v>
      </c>
      <c r="O58" s="75">
        <f t="shared" si="12"/>
        <v>2708.0999999999995</v>
      </c>
      <c r="P58" s="77"/>
      <c r="Q58" s="78"/>
      <c r="S58" s="78"/>
      <c r="U58" s="80"/>
      <c r="V58" s="81"/>
    </row>
    <row r="59" spans="1:30" s="79" customFormat="1" ht="15" customHeight="1" x14ac:dyDescent="0.25">
      <c r="A59" s="68">
        <v>56</v>
      </c>
      <c r="B59" s="70" t="s">
        <v>161</v>
      </c>
      <c r="C59" s="69" t="s">
        <v>175</v>
      </c>
      <c r="D59" s="70"/>
      <c r="E59" s="72">
        <v>15</v>
      </c>
      <c r="F59" s="73">
        <v>140</v>
      </c>
      <c r="G59" s="74">
        <f t="shared" si="7"/>
        <v>2100</v>
      </c>
      <c r="H59" s="75">
        <f t="shared" si="8"/>
        <v>124.4</v>
      </c>
      <c r="I59" s="75">
        <f t="shared" si="9"/>
        <v>188.7</v>
      </c>
      <c r="J59" s="75">
        <v>0</v>
      </c>
      <c r="K59" s="75">
        <v>0</v>
      </c>
      <c r="L59" s="75">
        <f t="shared" si="10"/>
        <v>-64.299999999999983</v>
      </c>
      <c r="M59" s="75">
        <v>0</v>
      </c>
      <c r="N59" s="75">
        <f t="shared" si="11"/>
        <v>-64.299999999999983</v>
      </c>
      <c r="O59" s="75">
        <f t="shared" si="12"/>
        <v>2164.3000000000002</v>
      </c>
      <c r="P59" s="77"/>
      <c r="Q59" s="78"/>
      <c r="S59" s="78"/>
      <c r="U59" s="80"/>
      <c r="V59" s="81"/>
    </row>
    <row r="60" spans="1:30" s="79" customFormat="1" ht="15" customHeight="1" x14ac:dyDescent="0.25">
      <c r="A60" s="68">
        <v>57</v>
      </c>
      <c r="B60" s="70" t="s">
        <v>10</v>
      </c>
      <c r="C60" s="70" t="s">
        <v>11</v>
      </c>
      <c r="D60" s="70"/>
      <c r="E60" s="72">
        <v>15</v>
      </c>
      <c r="F60" s="73">
        <v>240.95</v>
      </c>
      <c r="G60" s="74">
        <v>3614.25</v>
      </c>
      <c r="H60" s="75">
        <v>289.14999999999998</v>
      </c>
      <c r="I60" s="75">
        <v>107.4</v>
      </c>
      <c r="J60" s="75">
        <v>0</v>
      </c>
      <c r="K60" s="75">
        <v>0</v>
      </c>
      <c r="L60" s="75">
        <v>181.74999999999997</v>
      </c>
      <c r="M60" s="75">
        <v>0</v>
      </c>
      <c r="N60" s="75">
        <v>181.74999999999997</v>
      </c>
      <c r="O60" s="75">
        <v>3432.5</v>
      </c>
      <c r="P60" s="77"/>
      <c r="Q60" s="78"/>
      <c r="S60" s="78"/>
      <c r="U60" s="80"/>
      <c r="V60" s="81"/>
    </row>
    <row r="61" spans="1:30" s="79" customFormat="1" ht="15" customHeight="1" x14ac:dyDescent="0.25">
      <c r="A61" s="68">
        <v>58</v>
      </c>
      <c r="B61" s="70" t="s">
        <v>162</v>
      </c>
      <c r="C61" s="70" t="s">
        <v>163</v>
      </c>
      <c r="D61" s="70"/>
      <c r="E61" s="72">
        <v>15</v>
      </c>
      <c r="F61" s="73">
        <v>230.32</v>
      </c>
      <c r="G61" s="74">
        <f t="shared" ref="G61:G92" si="13">F61*E61</f>
        <v>3454.7999999999997</v>
      </c>
      <c r="H61" s="75">
        <f t="shared" ref="H61:H92" si="14">ROUND((((G61)-VLOOKUP(G61,TARIFA,1))*VLOOKUP(G61,TARIFA,4))+VLOOKUP(G61,TARIFA,3),2)</f>
        <v>271.8</v>
      </c>
      <c r="I61" s="75">
        <f t="shared" ref="I61:I92" si="15">ROUND((((G61-VLOOKUP(G61,TARIFA,1))*VLOOKUP(G61,TARIFA,4))*VLOOKUP(G61,SUBSIDIO,4))+VLOOKUP(G61,SUBSIDIO,3),2)</f>
        <v>125.1</v>
      </c>
      <c r="J61" s="75">
        <v>0</v>
      </c>
      <c r="K61" s="75">
        <v>0</v>
      </c>
      <c r="L61" s="75">
        <f t="shared" ref="L61:L92" si="16">H61-I61</f>
        <v>146.70000000000002</v>
      </c>
      <c r="M61" s="75">
        <v>0</v>
      </c>
      <c r="N61" s="75">
        <f t="shared" ref="N61:N92" si="17">L61+M61</f>
        <v>146.70000000000002</v>
      </c>
      <c r="O61" s="75">
        <f t="shared" ref="O61:O92" si="18">G61+J61+K61-N61</f>
        <v>3308.1</v>
      </c>
      <c r="P61" s="77"/>
      <c r="Q61" s="78"/>
      <c r="S61" s="78"/>
      <c r="U61" s="80"/>
      <c r="V61" s="81"/>
    </row>
    <row r="62" spans="1:30" s="79" customFormat="1" ht="15" customHeight="1" x14ac:dyDescent="0.25">
      <c r="A62" s="68">
        <v>59</v>
      </c>
      <c r="B62" s="70" t="s">
        <v>202</v>
      </c>
      <c r="C62" s="70" t="s">
        <v>112</v>
      </c>
      <c r="D62" s="70"/>
      <c r="E62" s="72">
        <v>14</v>
      </c>
      <c r="F62" s="73">
        <v>128.19999999999999</v>
      </c>
      <c r="G62" s="74">
        <f t="shared" si="13"/>
        <v>1794.7999999999997</v>
      </c>
      <c r="H62" s="75">
        <f t="shared" si="14"/>
        <v>103.85</v>
      </c>
      <c r="I62" s="75">
        <f t="shared" si="15"/>
        <v>188.7</v>
      </c>
      <c r="J62" s="75"/>
      <c r="K62" s="75">
        <v>0</v>
      </c>
      <c r="L62" s="75">
        <f t="shared" si="16"/>
        <v>-84.85</v>
      </c>
      <c r="M62" s="75">
        <v>0</v>
      </c>
      <c r="N62" s="75">
        <f t="shared" si="17"/>
        <v>-84.85</v>
      </c>
      <c r="O62" s="75">
        <f t="shared" si="18"/>
        <v>1879.6499999999996</v>
      </c>
      <c r="P62" s="77"/>
      <c r="Q62" s="78"/>
      <c r="S62" s="78"/>
      <c r="U62" s="80"/>
      <c r="V62" s="81"/>
    </row>
    <row r="63" spans="1:30" s="79" customFormat="1" ht="15" customHeight="1" x14ac:dyDescent="0.25">
      <c r="A63" s="68">
        <v>60</v>
      </c>
      <c r="B63" s="70" t="s">
        <v>198</v>
      </c>
      <c r="C63" s="69" t="s">
        <v>199</v>
      </c>
      <c r="D63" s="70"/>
      <c r="E63" s="72">
        <v>15</v>
      </c>
      <c r="F63" s="73">
        <v>102.71</v>
      </c>
      <c r="G63" s="74">
        <f t="shared" si="13"/>
        <v>1540.6499999999999</v>
      </c>
      <c r="H63" s="75">
        <f t="shared" si="14"/>
        <v>87.58</v>
      </c>
      <c r="I63" s="75">
        <f t="shared" si="15"/>
        <v>200.7</v>
      </c>
      <c r="J63" s="75"/>
      <c r="K63" s="75">
        <v>0</v>
      </c>
      <c r="L63" s="75">
        <f t="shared" si="16"/>
        <v>-113.11999999999999</v>
      </c>
      <c r="M63" s="75">
        <v>0</v>
      </c>
      <c r="N63" s="75">
        <f t="shared" si="17"/>
        <v>-113.11999999999999</v>
      </c>
      <c r="O63" s="75">
        <f t="shared" si="18"/>
        <v>1653.7699999999998</v>
      </c>
      <c r="P63" s="77"/>
      <c r="Q63" s="78"/>
      <c r="S63" s="78"/>
      <c r="U63" s="80"/>
      <c r="V63" s="81"/>
    </row>
    <row r="64" spans="1:30" s="79" customFormat="1" ht="15" customHeight="1" x14ac:dyDescent="0.25">
      <c r="A64" s="68">
        <v>61</v>
      </c>
      <c r="B64" s="70" t="s">
        <v>191</v>
      </c>
      <c r="C64" s="70" t="s">
        <v>112</v>
      </c>
      <c r="D64" s="70"/>
      <c r="E64" s="72">
        <v>15</v>
      </c>
      <c r="F64" s="73">
        <v>240.95</v>
      </c>
      <c r="G64" s="74">
        <f t="shared" si="13"/>
        <v>3614.25</v>
      </c>
      <c r="H64" s="75">
        <f t="shared" si="14"/>
        <v>289.14999999999998</v>
      </c>
      <c r="I64" s="75">
        <f t="shared" si="15"/>
        <v>107.4</v>
      </c>
      <c r="J64" s="75"/>
      <c r="K64" s="75">
        <v>0</v>
      </c>
      <c r="L64" s="75">
        <f t="shared" si="16"/>
        <v>181.74999999999997</v>
      </c>
      <c r="M64" s="75">
        <v>0</v>
      </c>
      <c r="N64" s="75">
        <f t="shared" si="17"/>
        <v>181.74999999999997</v>
      </c>
      <c r="O64" s="75">
        <f t="shared" si="18"/>
        <v>3432.5</v>
      </c>
      <c r="P64" s="77"/>
      <c r="Q64" s="78"/>
      <c r="S64" s="78"/>
      <c r="U64" s="80"/>
      <c r="V64" s="81"/>
    </row>
    <row r="65" spans="1:30" s="79" customFormat="1" ht="15" customHeight="1" x14ac:dyDescent="0.25">
      <c r="A65" s="68">
        <v>62</v>
      </c>
      <c r="B65" s="70" t="s">
        <v>110</v>
      </c>
      <c r="C65" s="69" t="s">
        <v>124</v>
      </c>
      <c r="D65" s="71"/>
      <c r="E65" s="72">
        <v>15</v>
      </c>
      <c r="F65" s="73">
        <v>97.1</v>
      </c>
      <c r="G65" s="74">
        <f t="shared" si="13"/>
        <v>1456.5</v>
      </c>
      <c r="H65" s="75">
        <f t="shared" si="14"/>
        <v>82.2</v>
      </c>
      <c r="I65" s="75">
        <f t="shared" si="15"/>
        <v>200.7</v>
      </c>
      <c r="J65" s="75">
        <v>0</v>
      </c>
      <c r="K65" s="75">
        <v>0</v>
      </c>
      <c r="L65" s="75">
        <f t="shared" si="16"/>
        <v>-118.49999999999999</v>
      </c>
      <c r="M65" s="75">
        <v>0</v>
      </c>
      <c r="N65" s="75">
        <f t="shared" si="17"/>
        <v>-118.49999999999999</v>
      </c>
      <c r="O65" s="75">
        <f t="shared" si="18"/>
        <v>1575</v>
      </c>
      <c r="P65" s="77"/>
      <c r="Q65" s="78"/>
      <c r="S65" s="78"/>
      <c r="U65" s="80"/>
      <c r="V65" s="81"/>
    </row>
    <row r="66" spans="1:30" s="79" customFormat="1" ht="15" customHeight="1" x14ac:dyDescent="0.25">
      <c r="A66" s="68">
        <v>63</v>
      </c>
      <c r="B66" s="70" t="s">
        <v>120</v>
      </c>
      <c r="C66" s="70" t="s">
        <v>63</v>
      </c>
      <c r="D66" s="70"/>
      <c r="E66" s="72">
        <v>15</v>
      </c>
      <c r="F66" s="73">
        <v>143.08000000000001</v>
      </c>
      <c r="G66" s="74">
        <f t="shared" si="13"/>
        <v>2146.2000000000003</v>
      </c>
      <c r="H66" s="75">
        <f t="shared" si="14"/>
        <v>129.41999999999999</v>
      </c>
      <c r="I66" s="75">
        <f t="shared" si="15"/>
        <v>188.7</v>
      </c>
      <c r="J66" s="75">
        <v>0</v>
      </c>
      <c r="K66" s="75">
        <v>0</v>
      </c>
      <c r="L66" s="75">
        <f t="shared" si="16"/>
        <v>-59.28</v>
      </c>
      <c r="M66" s="75">
        <v>0</v>
      </c>
      <c r="N66" s="75">
        <f t="shared" si="17"/>
        <v>-59.28</v>
      </c>
      <c r="O66" s="75">
        <f t="shared" si="18"/>
        <v>2205.4800000000005</v>
      </c>
      <c r="P66" s="77"/>
      <c r="Q66" s="78"/>
      <c r="S66" s="78"/>
      <c r="U66" s="80"/>
      <c r="V66" s="81"/>
    </row>
    <row r="67" spans="1:30" s="79" customFormat="1" ht="15" customHeight="1" x14ac:dyDescent="0.25">
      <c r="A67" s="68">
        <v>64</v>
      </c>
      <c r="B67" s="70" t="s">
        <v>95</v>
      </c>
      <c r="C67" s="70" t="s">
        <v>96</v>
      </c>
      <c r="D67" s="70"/>
      <c r="E67" s="72">
        <v>15</v>
      </c>
      <c r="F67" s="73">
        <v>132.66</v>
      </c>
      <c r="G67" s="74">
        <f t="shared" si="13"/>
        <v>1989.8999999999999</v>
      </c>
      <c r="H67" s="75">
        <f t="shared" si="14"/>
        <v>116.34</v>
      </c>
      <c r="I67" s="75">
        <f t="shared" si="15"/>
        <v>188.7</v>
      </c>
      <c r="J67" s="75">
        <v>0</v>
      </c>
      <c r="K67" s="75">
        <v>0</v>
      </c>
      <c r="L67" s="75">
        <f t="shared" si="16"/>
        <v>-72.359999999999985</v>
      </c>
      <c r="M67" s="75">
        <v>0</v>
      </c>
      <c r="N67" s="75">
        <f t="shared" si="17"/>
        <v>-72.359999999999985</v>
      </c>
      <c r="O67" s="75">
        <f t="shared" si="18"/>
        <v>2062.2599999999998</v>
      </c>
      <c r="P67" s="77"/>
      <c r="Q67" s="78"/>
      <c r="S67" s="78"/>
      <c r="U67" s="80"/>
      <c r="V67" s="81"/>
    </row>
    <row r="68" spans="1:30" s="79" customFormat="1" ht="15" customHeight="1" x14ac:dyDescent="0.25">
      <c r="A68" s="68">
        <v>65</v>
      </c>
      <c r="B68" s="70" t="s">
        <v>174</v>
      </c>
      <c r="C68" s="70" t="s">
        <v>164</v>
      </c>
      <c r="D68" s="70"/>
      <c r="E68" s="72">
        <v>15</v>
      </c>
      <c r="F68" s="73">
        <v>334.6</v>
      </c>
      <c r="G68" s="74">
        <f t="shared" si="13"/>
        <v>5019</v>
      </c>
      <c r="H68" s="75">
        <f t="shared" si="14"/>
        <v>526.91</v>
      </c>
      <c r="I68" s="75">
        <f t="shared" si="15"/>
        <v>0</v>
      </c>
      <c r="J68" s="75">
        <v>0</v>
      </c>
      <c r="K68" s="75">
        <v>0</v>
      </c>
      <c r="L68" s="75">
        <f t="shared" si="16"/>
        <v>526.91</v>
      </c>
      <c r="M68" s="75">
        <v>1000</v>
      </c>
      <c r="N68" s="75">
        <f t="shared" si="17"/>
        <v>1526.9099999999999</v>
      </c>
      <c r="O68" s="75">
        <f t="shared" si="18"/>
        <v>3492.09</v>
      </c>
      <c r="P68" s="77"/>
      <c r="Q68" s="78"/>
      <c r="S68" s="78"/>
      <c r="U68" s="80"/>
      <c r="V68" s="81"/>
    </row>
    <row r="69" spans="1:30" s="79" customFormat="1" ht="15" customHeight="1" x14ac:dyDescent="0.25">
      <c r="A69" s="68">
        <v>66</v>
      </c>
      <c r="B69" s="70" t="s">
        <v>165</v>
      </c>
      <c r="C69" s="70" t="s">
        <v>126</v>
      </c>
      <c r="D69" s="70"/>
      <c r="E69" s="72">
        <v>15</v>
      </c>
      <c r="F69" s="73">
        <v>166.66</v>
      </c>
      <c r="G69" s="74">
        <f t="shared" si="13"/>
        <v>2499.9</v>
      </c>
      <c r="H69" s="75">
        <f t="shared" si="14"/>
        <v>167.91</v>
      </c>
      <c r="I69" s="75">
        <f t="shared" si="15"/>
        <v>160.35</v>
      </c>
      <c r="J69" s="75">
        <v>0</v>
      </c>
      <c r="K69" s="75">
        <v>0</v>
      </c>
      <c r="L69" s="75">
        <f t="shared" si="16"/>
        <v>7.5600000000000023</v>
      </c>
      <c r="M69" s="75">
        <v>0</v>
      </c>
      <c r="N69" s="75">
        <f t="shared" si="17"/>
        <v>7.5600000000000023</v>
      </c>
      <c r="O69" s="75">
        <f t="shared" si="18"/>
        <v>2492.34</v>
      </c>
      <c r="P69" s="77"/>
      <c r="Q69" s="78"/>
      <c r="S69" s="78"/>
      <c r="U69" s="80"/>
      <c r="V69" s="81"/>
    </row>
    <row r="70" spans="1:30" s="79" customFormat="1" ht="15" customHeight="1" x14ac:dyDescent="0.25">
      <c r="A70" s="68">
        <v>67</v>
      </c>
      <c r="B70" s="70" t="s">
        <v>201</v>
      </c>
      <c r="C70" s="69" t="s">
        <v>85</v>
      </c>
      <c r="D70" s="70"/>
      <c r="E70" s="72">
        <v>15</v>
      </c>
      <c r="F70" s="73">
        <v>128.19</v>
      </c>
      <c r="G70" s="74">
        <f t="shared" si="13"/>
        <v>1922.85</v>
      </c>
      <c r="H70" s="75">
        <f t="shared" si="14"/>
        <v>112.04</v>
      </c>
      <c r="I70" s="75">
        <f t="shared" si="15"/>
        <v>188.7</v>
      </c>
      <c r="J70" s="75"/>
      <c r="K70" s="75">
        <v>0</v>
      </c>
      <c r="L70" s="75">
        <f t="shared" si="16"/>
        <v>-76.659999999999982</v>
      </c>
      <c r="M70" s="75">
        <v>0</v>
      </c>
      <c r="N70" s="75">
        <f t="shared" si="17"/>
        <v>-76.659999999999982</v>
      </c>
      <c r="O70" s="75">
        <f t="shared" si="18"/>
        <v>1999.51</v>
      </c>
      <c r="P70" s="77"/>
      <c r="Q70" s="78"/>
      <c r="S70" s="78"/>
      <c r="U70" s="80"/>
      <c r="V70" s="81"/>
    </row>
    <row r="71" spans="1:30" s="79" customFormat="1" ht="15" customHeight="1" x14ac:dyDescent="0.25">
      <c r="A71" s="68">
        <v>68</v>
      </c>
      <c r="B71" s="70" t="s">
        <v>136</v>
      </c>
      <c r="C71" s="69" t="s">
        <v>100</v>
      </c>
      <c r="D71" s="70"/>
      <c r="E71" s="72">
        <v>14</v>
      </c>
      <c r="F71" s="73">
        <v>128.19</v>
      </c>
      <c r="G71" s="74">
        <f t="shared" si="13"/>
        <v>1794.6599999999999</v>
      </c>
      <c r="H71" s="75">
        <f t="shared" si="14"/>
        <v>103.84</v>
      </c>
      <c r="I71" s="75">
        <f t="shared" si="15"/>
        <v>188.7</v>
      </c>
      <c r="J71" s="75">
        <v>0</v>
      </c>
      <c r="K71" s="75">
        <v>0</v>
      </c>
      <c r="L71" s="75">
        <f t="shared" si="16"/>
        <v>-84.859999999999985</v>
      </c>
      <c r="M71" s="75">
        <v>0</v>
      </c>
      <c r="N71" s="75">
        <f t="shared" si="17"/>
        <v>-84.859999999999985</v>
      </c>
      <c r="O71" s="75">
        <f t="shared" si="18"/>
        <v>1879.5199999999998</v>
      </c>
      <c r="P71" s="77"/>
      <c r="Q71" s="78"/>
      <c r="S71" s="78"/>
      <c r="U71" s="80"/>
      <c r="V71" s="81"/>
    </row>
    <row r="72" spans="1:30" s="79" customFormat="1" ht="15" customHeight="1" x14ac:dyDescent="0.25">
      <c r="A72" s="68">
        <v>69</v>
      </c>
      <c r="B72" s="70" t="s">
        <v>138</v>
      </c>
      <c r="C72" s="69" t="s">
        <v>179</v>
      </c>
      <c r="D72" s="70"/>
      <c r="E72" s="72">
        <v>15</v>
      </c>
      <c r="F72" s="73">
        <v>128.19</v>
      </c>
      <c r="G72" s="74">
        <f t="shared" si="13"/>
        <v>1922.85</v>
      </c>
      <c r="H72" s="75">
        <f t="shared" si="14"/>
        <v>112.04</v>
      </c>
      <c r="I72" s="75">
        <f t="shared" si="15"/>
        <v>188.7</v>
      </c>
      <c r="J72" s="75">
        <v>0</v>
      </c>
      <c r="K72" s="75">
        <v>0</v>
      </c>
      <c r="L72" s="75">
        <f t="shared" si="16"/>
        <v>-76.659999999999982</v>
      </c>
      <c r="M72" s="75">
        <v>0</v>
      </c>
      <c r="N72" s="75">
        <f t="shared" si="17"/>
        <v>-76.659999999999982</v>
      </c>
      <c r="O72" s="75">
        <f t="shared" si="18"/>
        <v>1999.51</v>
      </c>
      <c r="P72" s="77"/>
      <c r="Q72" s="78"/>
      <c r="S72" s="78"/>
      <c r="U72" s="80"/>
      <c r="V72" s="81"/>
    </row>
    <row r="73" spans="1:30" s="79" customFormat="1" ht="15" customHeight="1" x14ac:dyDescent="0.25">
      <c r="A73" s="68">
        <v>70</v>
      </c>
      <c r="B73" s="70" t="s">
        <v>134</v>
      </c>
      <c r="C73" s="69" t="s">
        <v>8</v>
      </c>
      <c r="D73" s="70"/>
      <c r="E73" s="72">
        <v>15</v>
      </c>
      <c r="F73" s="73">
        <v>143.08000000000001</v>
      </c>
      <c r="G73" s="74">
        <f t="shared" si="13"/>
        <v>2146.2000000000003</v>
      </c>
      <c r="H73" s="75">
        <f t="shared" si="14"/>
        <v>129.41999999999999</v>
      </c>
      <c r="I73" s="75">
        <f t="shared" si="15"/>
        <v>188.7</v>
      </c>
      <c r="J73" s="75">
        <v>0</v>
      </c>
      <c r="K73" s="75">
        <v>0</v>
      </c>
      <c r="L73" s="75">
        <f t="shared" si="16"/>
        <v>-59.28</v>
      </c>
      <c r="M73" s="75">
        <v>0</v>
      </c>
      <c r="N73" s="75">
        <f t="shared" si="17"/>
        <v>-59.28</v>
      </c>
      <c r="O73" s="75">
        <f t="shared" si="18"/>
        <v>2205.4800000000005</v>
      </c>
      <c r="P73" s="77"/>
      <c r="Q73" s="78"/>
      <c r="S73" s="78"/>
      <c r="U73" s="80"/>
      <c r="V73" s="81"/>
    </row>
    <row r="74" spans="1:30" s="79" customFormat="1" ht="15" customHeight="1" x14ac:dyDescent="0.25">
      <c r="A74" s="68">
        <v>71</v>
      </c>
      <c r="B74" s="70" t="s">
        <v>207</v>
      </c>
      <c r="C74" s="69" t="s">
        <v>112</v>
      </c>
      <c r="D74" s="70"/>
      <c r="E74" s="72">
        <v>9</v>
      </c>
      <c r="F74" s="73">
        <v>128.19999999999999</v>
      </c>
      <c r="G74" s="74">
        <f t="shared" si="13"/>
        <v>1153.8</v>
      </c>
      <c r="H74" s="75">
        <f t="shared" si="14"/>
        <v>62.83</v>
      </c>
      <c r="I74" s="75">
        <f t="shared" si="15"/>
        <v>200.7</v>
      </c>
      <c r="J74" s="75"/>
      <c r="K74" s="75"/>
      <c r="L74" s="75">
        <f t="shared" si="16"/>
        <v>-137.87</v>
      </c>
      <c r="M74" s="75">
        <v>0</v>
      </c>
      <c r="N74" s="75">
        <f t="shared" si="17"/>
        <v>-137.87</v>
      </c>
      <c r="O74" s="75">
        <f t="shared" si="18"/>
        <v>1291.67</v>
      </c>
      <c r="P74" s="77"/>
      <c r="Q74" s="78"/>
      <c r="S74" s="78"/>
      <c r="U74" s="80"/>
      <c r="V74" s="81"/>
    </row>
    <row r="75" spans="1:30" s="79" customFormat="1" ht="15" customHeight="1" x14ac:dyDescent="0.25">
      <c r="A75" s="68">
        <v>72</v>
      </c>
      <c r="B75" s="70" t="s">
        <v>108</v>
      </c>
      <c r="C75" s="70" t="s">
        <v>100</v>
      </c>
      <c r="D75" s="70"/>
      <c r="E75" s="72">
        <v>15</v>
      </c>
      <c r="F75" s="73">
        <v>165.82</v>
      </c>
      <c r="G75" s="74">
        <f t="shared" si="13"/>
        <v>2487.2999999999997</v>
      </c>
      <c r="H75" s="75">
        <f t="shared" si="14"/>
        <v>166.54</v>
      </c>
      <c r="I75" s="75">
        <f t="shared" si="15"/>
        <v>160.35</v>
      </c>
      <c r="J75" s="75">
        <v>0</v>
      </c>
      <c r="K75" s="75">
        <v>0</v>
      </c>
      <c r="L75" s="75">
        <f t="shared" si="16"/>
        <v>6.1899999999999977</v>
      </c>
      <c r="M75" s="75">
        <v>0</v>
      </c>
      <c r="N75" s="75">
        <f t="shared" si="17"/>
        <v>6.1899999999999977</v>
      </c>
      <c r="O75" s="75">
        <f t="shared" si="18"/>
        <v>2481.1099999999997</v>
      </c>
      <c r="P75" s="77"/>
      <c r="Q75" s="78"/>
      <c r="S75" s="78"/>
      <c r="U75" s="80"/>
      <c r="V75" s="81"/>
    </row>
    <row r="76" spans="1:30" s="79" customFormat="1" ht="15" customHeight="1" x14ac:dyDescent="0.25">
      <c r="A76" s="68">
        <v>73</v>
      </c>
      <c r="B76" s="70" t="s">
        <v>73</v>
      </c>
      <c r="C76" s="69" t="s">
        <v>8</v>
      </c>
      <c r="D76" s="70"/>
      <c r="E76" s="72">
        <v>15</v>
      </c>
      <c r="F76" s="73">
        <v>143.08000000000001</v>
      </c>
      <c r="G76" s="74">
        <f t="shared" si="13"/>
        <v>2146.2000000000003</v>
      </c>
      <c r="H76" s="75">
        <f t="shared" si="14"/>
        <v>129.41999999999999</v>
      </c>
      <c r="I76" s="75">
        <f t="shared" si="15"/>
        <v>188.7</v>
      </c>
      <c r="J76" s="75">
        <v>0</v>
      </c>
      <c r="K76" s="75">
        <v>0</v>
      </c>
      <c r="L76" s="75">
        <f t="shared" si="16"/>
        <v>-59.28</v>
      </c>
      <c r="M76" s="75">
        <v>0</v>
      </c>
      <c r="N76" s="75">
        <f t="shared" si="17"/>
        <v>-59.28</v>
      </c>
      <c r="O76" s="75">
        <f t="shared" si="18"/>
        <v>2205.4800000000005</v>
      </c>
      <c r="P76" s="77"/>
      <c r="Q76" s="78"/>
      <c r="S76" s="78"/>
      <c r="U76" s="80"/>
      <c r="V76" s="81"/>
    </row>
    <row r="77" spans="1:30" ht="15" customHeight="1" x14ac:dyDescent="0.25">
      <c r="A77" s="68">
        <v>74</v>
      </c>
      <c r="B77" s="70" t="s">
        <v>105</v>
      </c>
      <c r="C77" s="69" t="s">
        <v>3</v>
      </c>
      <c r="D77" s="70"/>
      <c r="E77" s="72">
        <v>15</v>
      </c>
      <c r="F77" s="73">
        <v>117.32</v>
      </c>
      <c r="G77" s="74">
        <f t="shared" si="13"/>
        <v>1759.8</v>
      </c>
      <c r="H77" s="75">
        <f t="shared" si="14"/>
        <v>101.61</v>
      </c>
      <c r="I77" s="75">
        <f t="shared" si="15"/>
        <v>188.7</v>
      </c>
      <c r="J77" s="75">
        <v>0</v>
      </c>
      <c r="K77" s="75">
        <v>0</v>
      </c>
      <c r="L77" s="75">
        <f t="shared" si="16"/>
        <v>-87.089999999999989</v>
      </c>
      <c r="M77" s="75">
        <v>0</v>
      </c>
      <c r="N77" s="75">
        <f t="shared" si="17"/>
        <v>-87.089999999999989</v>
      </c>
      <c r="O77" s="75">
        <f t="shared" si="18"/>
        <v>1846.8899999999999</v>
      </c>
      <c r="P77" s="77"/>
      <c r="Q77" s="62"/>
      <c r="S77" s="62"/>
      <c r="U77" s="61"/>
      <c r="V77" s="24"/>
    </row>
    <row r="78" spans="1:30" ht="15" customHeight="1" x14ac:dyDescent="0.25">
      <c r="A78" s="68">
        <v>75</v>
      </c>
      <c r="B78" s="70" t="s">
        <v>133</v>
      </c>
      <c r="C78" s="69" t="s">
        <v>61</v>
      </c>
      <c r="D78" s="70"/>
      <c r="E78" s="72">
        <v>15</v>
      </c>
      <c r="F78" s="73">
        <v>113.1</v>
      </c>
      <c r="G78" s="74">
        <f t="shared" si="13"/>
        <v>1696.5</v>
      </c>
      <c r="H78" s="75">
        <f t="shared" si="14"/>
        <v>97.56</v>
      </c>
      <c r="I78" s="75">
        <f t="shared" si="15"/>
        <v>200.7</v>
      </c>
      <c r="J78" s="75">
        <v>0</v>
      </c>
      <c r="K78" s="75">
        <v>0</v>
      </c>
      <c r="L78" s="75">
        <f t="shared" si="16"/>
        <v>-103.13999999999999</v>
      </c>
      <c r="M78" s="75">
        <v>0</v>
      </c>
      <c r="N78" s="75">
        <f t="shared" si="17"/>
        <v>-103.13999999999999</v>
      </c>
      <c r="O78" s="75">
        <f t="shared" si="18"/>
        <v>1799.6399999999999</v>
      </c>
      <c r="P78" s="77"/>
      <c r="Q78" s="62"/>
      <c r="S78" s="62"/>
      <c r="U78" s="61"/>
      <c r="V78" s="24"/>
    </row>
    <row r="79" spans="1:30" ht="15" customHeight="1" x14ac:dyDescent="0.25">
      <c r="A79" s="68">
        <v>76</v>
      </c>
      <c r="B79" s="70" t="s">
        <v>128</v>
      </c>
      <c r="C79" s="69" t="s">
        <v>113</v>
      </c>
      <c r="D79" s="70"/>
      <c r="E79" s="72">
        <v>15</v>
      </c>
      <c r="F79" s="73">
        <v>102.71</v>
      </c>
      <c r="G79" s="74">
        <f t="shared" si="13"/>
        <v>1540.6499999999999</v>
      </c>
      <c r="H79" s="75">
        <f t="shared" si="14"/>
        <v>87.58</v>
      </c>
      <c r="I79" s="75">
        <f t="shared" si="15"/>
        <v>200.7</v>
      </c>
      <c r="J79" s="75">
        <v>0</v>
      </c>
      <c r="K79" s="75">
        <v>0</v>
      </c>
      <c r="L79" s="75">
        <f t="shared" si="16"/>
        <v>-113.11999999999999</v>
      </c>
      <c r="M79" s="75">
        <v>0</v>
      </c>
      <c r="N79" s="75">
        <f t="shared" si="17"/>
        <v>-113.11999999999999</v>
      </c>
      <c r="O79" s="75">
        <f t="shared" si="18"/>
        <v>1653.7699999999998</v>
      </c>
      <c r="P79" s="77"/>
      <c r="Q79" s="62"/>
      <c r="S79" s="62"/>
      <c r="U79" s="61"/>
      <c r="V79" s="24"/>
    </row>
    <row r="80" spans="1:30" s="79" customFormat="1" ht="15" customHeight="1" x14ac:dyDescent="0.25">
      <c r="A80" s="68">
        <v>77</v>
      </c>
      <c r="B80" s="70" t="s">
        <v>90</v>
      </c>
      <c r="C80" s="69" t="s">
        <v>91</v>
      </c>
      <c r="D80" s="71"/>
      <c r="E80" s="72">
        <v>15</v>
      </c>
      <c r="F80" s="73">
        <v>143.05000000000001</v>
      </c>
      <c r="G80" s="74">
        <f t="shared" si="13"/>
        <v>2145.75</v>
      </c>
      <c r="H80" s="75">
        <f t="shared" si="14"/>
        <v>129.37</v>
      </c>
      <c r="I80" s="75">
        <f t="shared" si="15"/>
        <v>188.7</v>
      </c>
      <c r="J80" s="75">
        <v>0</v>
      </c>
      <c r="K80" s="75">
        <v>0</v>
      </c>
      <c r="L80" s="75">
        <f t="shared" si="16"/>
        <v>-59.329999999999984</v>
      </c>
      <c r="M80" s="75">
        <v>0</v>
      </c>
      <c r="N80" s="75">
        <f t="shared" si="17"/>
        <v>-59.329999999999984</v>
      </c>
      <c r="O80" s="75">
        <f t="shared" si="18"/>
        <v>2205.08</v>
      </c>
      <c r="P80" s="77"/>
      <c r="Q80" s="62"/>
      <c r="R80" s="14"/>
      <c r="S80" s="62"/>
      <c r="T80" s="14"/>
      <c r="U80" s="61"/>
      <c r="V80" s="24"/>
      <c r="W80" s="14"/>
      <c r="X80" s="14"/>
      <c r="Y80" s="14"/>
      <c r="Z80" s="14"/>
      <c r="AA80" s="14"/>
      <c r="AB80" s="14"/>
      <c r="AC80" s="14"/>
      <c r="AD80" s="14"/>
    </row>
    <row r="81" spans="1:30" s="79" customFormat="1" ht="15" customHeight="1" x14ac:dyDescent="0.25">
      <c r="A81" s="68">
        <v>78</v>
      </c>
      <c r="B81" s="70" t="s">
        <v>119</v>
      </c>
      <c r="C81" s="69" t="s">
        <v>111</v>
      </c>
      <c r="D81" s="70"/>
      <c r="E81" s="72">
        <v>15</v>
      </c>
      <c r="F81" s="73">
        <v>91.79</v>
      </c>
      <c r="G81" s="74">
        <f t="shared" si="13"/>
        <v>1376.8500000000001</v>
      </c>
      <c r="H81" s="75">
        <f t="shared" si="14"/>
        <v>77.099999999999994</v>
      </c>
      <c r="I81" s="75">
        <f t="shared" si="15"/>
        <v>200.7</v>
      </c>
      <c r="J81" s="75">
        <v>0</v>
      </c>
      <c r="K81" s="75">
        <v>0</v>
      </c>
      <c r="L81" s="75">
        <f t="shared" si="16"/>
        <v>-123.6</v>
      </c>
      <c r="M81" s="75">
        <v>0</v>
      </c>
      <c r="N81" s="75">
        <f t="shared" si="17"/>
        <v>-123.6</v>
      </c>
      <c r="O81" s="75">
        <f t="shared" si="18"/>
        <v>1500.45</v>
      </c>
      <c r="P81" s="77"/>
      <c r="Q81" s="78"/>
      <c r="S81" s="78"/>
      <c r="U81" s="80"/>
      <c r="V81" s="81"/>
    </row>
    <row r="82" spans="1:30" s="79" customFormat="1" ht="15" customHeight="1" x14ac:dyDescent="0.25">
      <c r="A82" s="68">
        <v>79</v>
      </c>
      <c r="B82" s="70" t="s">
        <v>78</v>
      </c>
      <c r="C82" s="69" t="s">
        <v>109</v>
      </c>
      <c r="D82" s="70"/>
      <c r="E82" s="72">
        <v>15</v>
      </c>
      <c r="F82" s="73">
        <v>120.84</v>
      </c>
      <c r="G82" s="74">
        <f t="shared" si="13"/>
        <v>1812.6000000000001</v>
      </c>
      <c r="H82" s="75">
        <f t="shared" si="14"/>
        <v>104.99</v>
      </c>
      <c r="I82" s="75">
        <f t="shared" si="15"/>
        <v>188.7</v>
      </c>
      <c r="J82" s="75">
        <v>0</v>
      </c>
      <c r="K82" s="75">
        <v>0</v>
      </c>
      <c r="L82" s="75">
        <f t="shared" si="16"/>
        <v>-83.71</v>
      </c>
      <c r="M82" s="75">
        <v>0</v>
      </c>
      <c r="N82" s="75">
        <f t="shared" si="17"/>
        <v>-83.71</v>
      </c>
      <c r="O82" s="75">
        <f t="shared" si="18"/>
        <v>1896.3100000000002</v>
      </c>
      <c r="P82" s="77"/>
      <c r="Q82" s="78"/>
      <c r="S82" s="78"/>
      <c r="U82" s="80"/>
      <c r="V82" s="81"/>
    </row>
    <row r="83" spans="1:30" s="79" customFormat="1" ht="15" customHeight="1" x14ac:dyDescent="0.25">
      <c r="A83" s="68">
        <v>80</v>
      </c>
      <c r="B83" s="70" t="s">
        <v>79</v>
      </c>
      <c r="C83" s="69" t="s">
        <v>61</v>
      </c>
      <c r="D83" s="70"/>
      <c r="E83" s="72">
        <v>15</v>
      </c>
      <c r="F83" s="73">
        <v>115.02</v>
      </c>
      <c r="G83" s="74">
        <f t="shared" si="13"/>
        <v>1725.3</v>
      </c>
      <c r="H83" s="75">
        <f t="shared" si="14"/>
        <v>99.4</v>
      </c>
      <c r="I83" s="75">
        <f t="shared" si="15"/>
        <v>193.8</v>
      </c>
      <c r="J83" s="75">
        <v>0</v>
      </c>
      <c r="K83" s="75">
        <v>0</v>
      </c>
      <c r="L83" s="75">
        <f t="shared" si="16"/>
        <v>-94.4</v>
      </c>
      <c r="M83" s="75">
        <v>0</v>
      </c>
      <c r="N83" s="75">
        <f t="shared" si="17"/>
        <v>-94.4</v>
      </c>
      <c r="O83" s="75">
        <f t="shared" si="18"/>
        <v>1819.7</v>
      </c>
      <c r="P83" s="77"/>
      <c r="Q83" s="62"/>
      <c r="R83" s="14"/>
      <c r="S83" s="62"/>
      <c r="T83" s="14"/>
      <c r="U83" s="61"/>
      <c r="V83" s="24"/>
      <c r="W83" s="14"/>
      <c r="X83" s="14"/>
      <c r="Y83" s="14"/>
      <c r="Z83" s="14"/>
      <c r="AA83" s="14"/>
      <c r="AB83" s="14"/>
      <c r="AC83" s="14"/>
      <c r="AD83" s="14"/>
    </row>
    <row r="84" spans="1:30" s="79" customFormat="1" ht="15" customHeight="1" x14ac:dyDescent="0.25">
      <c r="A84" s="68">
        <v>81</v>
      </c>
      <c r="B84" s="89" t="s">
        <v>117</v>
      </c>
      <c r="C84" s="89" t="s">
        <v>118</v>
      </c>
      <c r="D84" s="67"/>
      <c r="E84" s="72">
        <v>15</v>
      </c>
      <c r="F84" s="73">
        <v>112.06</v>
      </c>
      <c r="G84" s="74">
        <f t="shared" si="13"/>
        <v>1680.9</v>
      </c>
      <c r="H84" s="75">
        <f t="shared" si="14"/>
        <v>96.56</v>
      </c>
      <c r="I84" s="75">
        <f t="shared" si="15"/>
        <v>200.7</v>
      </c>
      <c r="J84" s="75">
        <v>0</v>
      </c>
      <c r="K84" s="75">
        <v>0</v>
      </c>
      <c r="L84" s="75">
        <f t="shared" si="16"/>
        <v>-104.13999999999999</v>
      </c>
      <c r="M84" s="75">
        <v>0</v>
      </c>
      <c r="N84" s="75">
        <f t="shared" si="17"/>
        <v>-104.13999999999999</v>
      </c>
      <c r="O84" s="75">
        <f t="shared" si="18"/>
        <v>1785.04</v>
      </c>
      <c r="P84" s="77"/>
      <c r="Q84" s="78"/>
      <c r="S84" s="78"/>
      <c r="U84" s="80"/>
      <c r="V84" s="81"/>
    </row>
    <row r="85" spans="1:30" s="79" customFormat="1" ht="15" customHeight="1" x14ac:dyDescent="0.25">
      <c r="A85" s="68">
        <v>82</v>
      </c>
      <c r="B85" s="70" t="s">
        <v>204</v>
      </c>
      <c r="C85" s="69" t="s">
        <v>112</v>
      </c>
      <c r="D85" s="70"/>
      <c r="E85" s="72">
        <v>15</v>
      </c>
      <c r="F85" s="73">
        <v>128.19999999999999</v>
      </c>
      <c r="G85" s="74">
        <f t="shared" si="13"/>
        <v>1922.9999999999998</v>
      </c>
      <c r="H85" s="75">
        <f t="shared" si="14"/>
        <v>112.05</v>
      </c>
      <c r="I85" s="75">
        <f t="shared" si="15"/>
        <v>188.7</v>
      </c>
      <c r="J85" s="75"/>
      <c r="K85" s="75">
        <v>0</v>
      </c>
      <c r="L85" s="75">
        <f t="shared" si="16"/>
        <v>-76.649999999999991</v>
      </c>
      <c r="M85" s="75">
        <v>0</v>
      </c>
      <c r="N85" s="75">
        <f t="shared" si="17"/>
        <v>-76.649999999999991</v>
      </c>
      <c r="O85" s="75">
        <f t="shared" si="18"/>
        <v>1999.6499999999999</v>
      </c>
      <c r="P85" s="77"/>
      <c r="Q85" s="78"/>
      <c r="S85" s="78"/>
      <c r="U85" s="80"/>
      <c r="V85" s="81"/>
    </row>
    <row r="86" spans="1:30" s="79" customFormat="1" ht="15" customHeight="1" x14ac:dyDescent="0.25">
      <c r="A86" s="68">
        <v>83</v>
      </c>
      <c r="B86" s="70" t="s">
        <v>185</v>
      </c>
      <c r="C86" s="70" t="s">
        <v>132</v>
      </c>
      <c r="D86" s="70"/>
      <c r="E86" s="72">
        <v>15</v>
      </c>
      <c r="F86" s="73">
        <v>93.33</v>
      </c>
      <c r="G86" s="74">
        <f t="shared" si="13"/>
        <v>1399.95</v>
      </c>
      <c r="H86" s="75">
        <f t="shared" si="14"/>
        <v>78.58</v>
      </c>
      <c r="I86" s="75">
        <f t="shared" si="15"/>
        <v>200.7</v>
      </c>
      <c r="J86" s="75">
        <v>0</v>
      </c>
      <c r="K86" s="75">
        <v>0</v>
      </c>
      <c r="L86" s="75">
        <f t="shared" si="16"/>
        <v>-122.11999999999999</v>
      </c>
      <c r="M86" s="75">
        <v>0</v>
      </c>
      <c r="N86" s="75">
        <f t="shared" si="17"/>
        <v>-122.11999999999999</v>
      </c>
      <c r="O86" s="75">
        <f t="shared" si="18"/>
        <v>1522.07</v>
      </c>
      <c r="P86" s="77"/>
      <c r="Q86" s="78"/>
      <c r="S86" s="78"/>
      <c r="U86" s="80"/>
      <c r="V86" s="81"/>
    </row>
    <row r="87" spans="1:30" s="12" customFormat="1" ht="15" customHeight="1" x14ac:dyDescent="0.25">
      <c r="A87" s="68">
        <v>84</v>
      </c>
      <c r="B87" s="70" t="s">
        <v>101</v>
      </c>
      <c r="C87" s="69" t="s">
        <v>135</v>
      </c>
      <c r="D87" s="70"/>
      <c r="E87" s="72">
        <v>15</v>
      </c>
      <c r="F87" s="73">
        <v>102.71</v>
      </c>
      <c r="G87" s="74">
        <f t="shared" si="13"/>
        <v>1540.6499999999999</v>
      </c>
      <c r="H87" s="75">
        <f t="shared" si="14"/>
        <v>87.58</v>
      </c>
      <c r="I87" s="75">
        <f t="shared" si="15"/>
        <v>200.7</v>
      </c>
      <c r="J87" s="75">
        <v>0</v>
      </c>
      <c r="K87" s="75">
        <v>0</v>
      </c>
      <c r="L87" s="75">
        <f t="shared" si="16"/>
        <v>-113.11999999999999</v>
      </c>
      <c r="M87" s="75">
        <v>0</v>
      </c>
      <c r="N87" s="75">
        <f t="shared" si="17"/>
        <v>-113.11999999999999</v>
      </c>
      <c r="O87" s="75">
        <f t="shared" si="18"/>
        <v>1653.7699999999998</v>
      </c>
      <c r="P87" s="77"/>
      <c r="Q87" s="63"/>
      <c r="S87" s="63"/>
      <c r="U87" s="64"/>
      <c r="V87" s="55"/>
    </row>
    <row r="88" spans="1:30" s="12" customFormat="1" ht="15" customHeight="1" x14ac:dyDescent="0.25">
      <c r="A88" s="68">
        <v>85</v>
      </c>
      <c r="B88" s="70" t="s">
        <v>203</v>
      </c>
      <c r="C88" s="69" t="s">
        <v>200</v>
      </c>
      <c r="D88" s="70"/>
      <c r="E88" s="72">
        <v>15</v>
      </c>
      <c r="F88" s="73">
        <v>128.19999999999999</v>
      </c>
      <c r="G88" s="74">
        <f t="shared" si="13"/>
        <v>1922.9999999999998</v>
      </c>
      <c r="H88" s="75">
        <f t="shared" si="14"/>
        <v>112.05</v>
      </c>
      <c r="I88" s="75">
        <f t="shared" si="15"/>
        <v>188.7</v>
      </c>
      <c r="J88" s="75"/>
      <c r="K88" s="75">
        <v>0</v>
      </c>
      <c r="L88" s="75">
        <f t="shared" si="16"/>
        <v>-76.649999999999991</v>
      </c>
      <c r="M88" s="75">
        <v>0</v>
      </c>
      <c r="N88" s="75">
        <f t="shared" si="17"/>
        <v>-76.649999999999991</v>
      </c>
      <c r="O88" s="75">
        <f t="shared" si="18"/>
        <v>1999.6499999999999</v>
      </c>
      <c r="P88" s="77"/>
      <c r="Q88" s="63"/>
      <c r="S88" s="63"/>
      <c r="U88" s="64"/>
      <c r="V88" s="55"/>
    </row>
    <row r="89" spans="1:30" s="12" customFormat="1" ht="15" customHeight="1" x14ac:dyDescent="0.25">
      <c r="A89" s="68">
        <v>86</v>
      </c>
      <c r="B89" s="70" t="s">
        <v>176</v>
      </c>
      <c r="C89" s="69" t="s">
        <v>175</v>
      </c>
      <c r="D89" s="70"/>
      <c r="E89" s="72">
        <v>15</v>
      </c>
      <c r="F89" s="73">
        <v>140</v>
      </c>
      <c r="G89" s="74">
        <f t="shared" si="13"/>
        <v>2100</v>
      </c>
      <c r="H89" s="75">
        <f t="shared" si="14"/>
        <v>124.4</v>
      </c>
      <c r="I89" s="75">
        <f t="shared" si="15"/>
        <v>188.7</v>
      </c>
      <c r="J89" s="75">
        <v>0</v>
      </c>
      <c r="K89" s="75">
        <v>0</v>
      </c>
      <c r="L89" s="75">
        <f t="shared" si="16"/>
        <v>-64.299999999999983</v>
      </c>
      <c r="M89" s="75">
        <v>0</v>
      </c>
      <c r="N89" s="75">
        <f t="shared" si="17"/>
        <v>-64.299999999999983</v>
      </c>
      <c r="O89" s="75">
        <f t="shared" si="18"/>
        <v>2164.3000000000002</v>
      </c>
      <c r="P89" s="77"/>
      <c r="Q89" s="63"/>
      <c r="S89" s="63"/>
      <c r="U89" s="64"/>
      <c r="V89" s="55"/>
    </row>
    <row r="90" spans="1:30" s="12" customFormat="1" ht="15" customHeight="1" x14ac:dyDescent="0.25">
      <c r="A90" s="68">
        <v>87</v>
      </c>
      <c r="B90" s="70" t="s">
        <v>166</v>
      </c>
      <c r="C90" s="70" t="s">
        <v>61</v>
      </c>
      <c r="D90" s="71"/>
      <c r="E90" s="72">
        <v>12</v>
      </c>
      <c r="F90" s="73">
        <v>110</v>
      </c>
      <c r="G90" s="74">
        <f t="shared" si="13"/>
        <v>1320</v>
      </c>
      <c r="H90" s="75">
        <f t="shared" si="14"/>
        <v>73.459999999999994</v>
      </c>
      <c r="I90" s="75">
        <f t="shared" si="15"/>
        <v>200.7</v>
      </c>
      <c r="J90" s="75">
        <v>0</v>
      </c>
      <c r="K90" s="75">
        <v>0</v>
      </c>
      <c r="L90" s="75">
        <f t="shared" si="16"/>
        <v>-127.24</v>
      </c>
      <c r="M90" s="75">
        <v>0</v>
      </c>
      <c r="N90" s="75">
        <f t="shared" si="17"/>
        <v>-127.24</v>
      </c>
      <c r="O90" s="75">
        <f t="shared" si="18"/>
        <v>1447.24</v>
      </c>
      <c r="P90" s="77"/>
      <c r="Q90" s="63"/>
      <c r="S90" s="63"/>
      <c r="U90" s="64"/>
      <c r="V90" s="55"/>
    </row>
    <row r="91" spans="1:30" s="12" customFormat="1" ht="15" customHeight="1" x14ac:dyDescent="0.25">
      <c r="A91" s="68">
        <v>88</v>
      </c>
      <c r="B91" s="70" t="s">
        <v>167</v>
      </c>
      <c r="C91" s="69" t="s">
        <v>168</v>
      </c>
      <c r="D91" s="70"/>
      <c r="E91" s="72">
        <v>15</v>
      </c>
      <c r="F91" s="73">
        <v>133.33000000000001</v>
      </c>
      <c r="G91" s="74">
        <f t="shared" si="13"/>
        <v>1999.9500000000003</v>
      </c>
      <c r="H91" s="75">
        <f t="shared" si="14"/>
        <v>116.98</v>
      </c>
      <c r="I91" s="75">
        <f t="shared" si="15"/>
        <v>188.7</v>
      </c>
      <c r="J91" s="75">
        <v>0</v>
      </c>
      <c r="K91" s="75">
        <v>0</v>
      </c>
      <c r="L91" s="75">
        <f t="shared" si="16"/>
        <v>-71.719999999999985</v>
      </c>
      <c r="M91" s="75">
        <v>0</v>
      </c>
      <c r="N91" s="75">
        <f t="shared" si="17"/>
        <v>-71.719999999999985</v>
      </c>
      <c r="O91" s="75">
        <f t="shared" si="18"/>
        <v>2071.67</v>
      </c>
      <c r="P91" s="77"/>
      <c r="Q91" s="63"/>
      <c r="S91" s="63"/>
      <c r="U91" s="64"/>
      <c r="V91" s="55"/>
    </row>
    <row r="92" spans="1:30" s="11" customFormat="1" ht="15" customHeight="1" x14ac:dyDescent="0.25">
      <c r="A92" s="68">
        <v>89</v>
      </c>
      <c r="B92" s="70" t="s">
        <v>169</v>
      </c>
      <c r="C92" s="70" t="s">
        <v>170</v>
      </c>
      <c r="D92" s="70"/>
      <c r="E92" s="72">
        <v>15</v>
      </c>
      <c r="F92" s="73">
        <v>334.6</v>
      </c>
      <c r="G92" s="74">
        <f t="shared" si="13"/>
        <v>5019</v>
      </c>
      <c r="H92" s="75">
        <f t="shared" si="14"/>
        <v>526.91</v>
      </c>
      <c r="I92" s="75">
        <f t="shared" si="15"/>
        <v>0</v>
      </c>
      <c r="J92" s="75">
        <v>0</v>
      </c>
      <c r="K92" s="75">
        <v>0</v>
      </c>
      <c r="L92" s="75">
        <f t="shared" si="16"/>
        <v>526.91</v>
      </c>
      <c r="M92" s="75">
        <v>0</v>
      </c>
      <c r="N92" s="75">
        <f t="shared" si="17"/>
        <v>526.91</v>
      </c>
      <c r="O92" s="75">
        <f t="shared" si="18"/>
        <v>4492.09</v>
      </c>
      <c r="P92" s="77"/>
      <c r="Q92" s="78"/>
      <c r="S92" s="78"/>
      <c r="U92" s="80"/>
      <c r="V92" s="56"/>
    </row>
    <row r="93" spans="1:30" s="82" customFormat="1" ht="15" customHeight="1" outlineLevel="1" x14ac:dyDescent="0.25">
      <c r="A93" s="91"/>
      <c r="B93" s="25"/>
      <c r="C93" s="25"/>
      <c r="D93" s="25"/>
      <c r="E93" s="27"/>
      <c r="F93" s="28"/>
      <c r="G93" s="84">
        <f>SUM(G4:G92)</f>
        <v>226271.75999999998</v>
      </c>
      <c r="H93" s="26"/>
      <c r="I93" s="26"/>
      <c r="J93" s="26"/>
      <c r="K93" s="90"/>
      <c r="L93" s="90"/>
      <c r="M93" s="90"/>
      <c r="N93" s="26"/>
      <c r="O93" s="84">
        <f>SUM(O4:O92)</f>
        <v>216973.97999999998</v>
      </c>
      <c r="P93" s="76"/>
      <c r="Q93" s="23"/>
      <c r="V93" s="23"/>
    </row>
    <row r="94" spans="1:30" s="82" customFormat="1" ht="15" customHeight="1" outlineLevel="1" x14ac:dyDescent="0.25">
      <c r="A94" s="91"/>
      <c r="B94" s="25"/>
      <c r="C94" s="25"/>
      <c r="D94" s="25"/>
      <c r="E94" s="27"/>
      <c r="F94" s="28"/>
      <c r="G94" s="90"/>
      <c r="H94" s="26"/>
      <c r="I94" s="26"/>
      <c r="J94" s="26"/>
      <c r="K94" s="90"/>
      <c r="L94" s="90"/>
      <c r="M94" s="90"/>
      <c r="N94" s="26"/>
      <c r="O94" s="83"/>
      <c r="P94" s="76"/>
      <c r="Q94" s="23"/>
      <c r="V94" s="23"/>
    </row>
    <row r="95" spans="1:30" s="82" customFormat="1" ht="15" customHeight="1" outlineLevel="1" x14ac:dyDescent="0.25">
      <c r="A95" s="91"/>
      <c r="B95" s="25"/>
      <c r="C95" s="25"/>
      <c r="D95" s="25"/>
      <c r="E95" s="27"/>
      <c r="F95" s="28"/>
      <c r="G95" s="90"/>
      <c r="H95" s="26"/>
      <c r="I95" s="26"/>
      <c r="J95" s="26"/>
      <c r="K95" s="90"/>
      <c r="L95" s="90"/>
      <c r="M95" s="90"/>
      <c r="N95" s="26"/>
      <c r="O95" s="83"/>
      <c r="P95" s="76"/>
      <c r="Q95" s="23"/>
      <c r="V95" s="23"/>
    </row>
    <row r="96" spans="1:30" s="82" customFormat="1" ht="15" customHeight="1" outlineLevel="1" x14ac:dyDescent="0.25">
      <c r="A96" s="91"/>
      <c r="B96" s="25"/>
      <c r="C96" s="25"/>
      <c r="D96" s="25"/>
      <c r="E96" s="27"/>
      <c r="F96" s="28"/>
      <c r="G96" s="90"/>
      <c r="H96" s="26"/>
      <c r="I96" s="26"/>
      <c r="J96" s="26"/>
      <c r="K96" s="90"/>
      <c r="L96" s="90"/>
      <c r="M96" s="90"/>
      <c r="N96" s="26"/>
      <c r="O96" s="83"/>
      <c r="P96" s="76"/>
      <c r="Q96" s="23"/>
      <c r="V96" s="23"/>
    </row>
    <row r="97" spans="1:23" s="82" customFormat="1" ht="15" customHeight="1" outlineLevel="1" x14ac:dyDescent="0.25">
      <c r="A97" s="91"/>
      <c r="B97" s="25"/>
      <c r="C97" s="25"/>
      <c r="D97" s="25"/>
      <c r="E97" s="27"/>
      <c r="F97" s="28"/>
      <c r="G97" s="90"/>
      <c r="H97" s="26"/>
      <c r="I97" s="26"/>
      <c r="J97" s="26"/>
      <c r="K97" s="90"/>
      <c r="L97" s="90"/>
      <c r="M97" s="90"/>
      <c r="N97" s="26"/>
      <c r="O97" s="57"/>
      <c r="P97" s="76"/>
      <c r="Q97" s="23"/>
      <c r="V97" s="23"/>
    </row>
    <row r="98" spans="1:23" s="82" customFormat="1" ht="15" customHeight="1" outlineLevel="1" x14ac:dyDescent="0.25">
      <c r="A98" s="91"/>
      <c r="B98" s="17"/>
      <c r="C98" s="17"/>
      <c r="D98" s="13"/>
      <c r="E98" s="95"/>
      <c r="F98" s="95"/>
      <c r="G98" s="95"/>
      <c r="H98" s="93"/>
      <c r="I98" s="93"/>
      <c r="J98" s="94"/>
      <c r="K98" s="96"/>
      <c r="L98" s="96"/>
      <c r="M98" s="96"/>
      <c r="N98" s="96"/>
      <c r="O98" s="96"/>
      <c r="P98" s="76"/>
      <c r="Q98" s="23"/>
      <c r="V98" s="23"/>
    </row>
    <row r="99" spans="1:23" s="29" customFormat="1" ht="15" customHeight="1" x14ac:dyDescent="0.25">
      <c r="A99" s="13"/>
      <c r="B99" s="17"/>
      <c r="C99" s="17"/>
      <c r="D99" s="13"/>
      <c r="E99" s="97"/>
      <c r="F99" s="97"/>
      <c r="G99" s="33"/>
      <c r="H99" s="93"/>
      <c r="I99" s="93"/>
      <c r="J99" s="93"/>
      <c r="K99" s="100"/>
      <c r="L99" s="100"/>
      <c r="M99" s="100"/>
      <c r="N99" s="100"/>
      <c r="O99" s="85"/>
      <c r="P99" s="15"/>
      <c r="Q99" s="30" t="s">
        <v>45</v>
      </c>
      <c r="U99" s="31"/>
      <c r="V99" s="31"/>
      <c r="W99" s="32"/>
    </row>
    <row r="100" spans="1:23" s="29" customFormat="1" ht="15" customHeight="1" x14ac:dyDescent="0.25">
      <c r="A100" s="13"/>
      <c r="B100" s="17"/>
      <c r="C100" s="17"/>
      <c r="D100" s="13"/>
      <c r="E100" s="92"/>
      <c r="F100" s="92"/>
      <c r="G100" s="35"/>
      <c r="H100" s="93"/>
      <c r="I100" s="93"/>
      <c r="J100" s="94"/>
      <c r="K100" s="100"/>
      <c r="L100" s="100"/>
      <c r="M100" s="100"/>
      <c r="N100" s="100"/>
      <c r="O100" s="86"/>
      <c r="P100" s="15"/>
      <c r="S100" s="34"/>
    </row>
    <row r="101" spans="1:23" s="29" customFormat="1" ht="15" customHeight="1" x14ac:dyDescent="0.25">
      <c r="A101" s="13"/>
      <c r="B101" s="17"/>
      <c r="C101" s="101"/>
      <c r="D101" s="101"/>
      <c r="E101" s="101"/>
      <c r="F101" s="101"/>
      <c r="G101" s="101"/>
      <c r="H101" s="93"/>
      <c r="I101" s="93"/>
      <c r="J101" s="94"/>
      <c r="K101" s="100"/>
      <c r="L101" s="100"/>
      <c r="M101" s="100"/>
      <c r="N101" s="100"/>
      <c r="O101" s="85"/>
      <c r="P101" s="15"/>
      <c r="Q101" s="36" t="s">
        <v>27</v>
      </c>
      <c r="R101" s="36" t="s">
        <v>28</v>
      </c>
      <c r="S101" s="36" t="s">
        <v>29</v>
      </c>
      <c r="T101" s="36" t="s">
        <v>30</v>
      </c>
    </row>
    <row r="102" spans="1:23" s="29" customFormat="1" ht="15" customHeight="1" x14ac:dyDescent="0.25">
      <c r="A102" s="13"/>
      <c r="B102" s="17"/>
      <c r="C102" s="17"/>
      <c r="D102" s="13"/>
      <c r="E102" s="93"/>
      <c r="F102" s="37"/>
      <c r="G102" s="93"/>
      <c r="H102" s="93"/>
      <c r="I102" s="93"/>
      <c r="J102" s="93"/>
      <c r="K102" s="99"/>
      <c r="L102" s="99"/>
      <c r="M102" s="99"/>
      <c r="N102" s="94"/>
      <c r="O102" s="87"/>
      <c r="P102" s="15"/>
      <c r="Q102" s="36" t="s">
        <v>31</v>
      </c>
      <c r="R102" s="36" t="s">
        <v>31</v>
      </c>
      <c r="S102" s="36" t="s">
        <v>13</v>
      </c>
      <c r="T102" s="36" t="s">
        <v>32</v>
      </c>
    </row>
    <row r="103" spans="1:23" s="29" customFormat="1" ht="15" customHeight="1" x14ac:dyDescent="0.25">
      <c r="A103" s="13"/>
      <c r="B103" s="17"/>
      <c r="C103" s="17"/>
      <c r="D103" s="13"/>
      <c r="E103" s="93"/>
      <c r="F103" s="37"/>
      <c r="G103" s="93"/>
      <c r="H103" s="93"/>
      <c r="I103" s="93"/>
      <c r="J103" s="93"/>
      <c r="K103" s="98"/>
      <c r="L103" s="98"/>
      <c r="M103" s="98"/>
      <c r="N103" s="93"/>
      <c r="O103" s="17"/>
      <c r="P103" s="15"/>
      <c r="Q103" s="36" t="s">
        <v>33</v>
      </c>
      <c r="R103" s="36" t="s">
        <v>34</v>
      </c>
      <c r="S103" s="36" t="s">
        <v>35</v>
      </c>
      <c r="T103" s="36" t="s">
        <v>36</v>
      </c>
    </row>
    <row r="104" spans="1:23" ht="15" customHeight="1" x14ac:dyDescent="0.25">
      <c r="M104" s="38"/>
      <c r="O104" s="17"/>
      <c r="Q104" s="39" t="s">
        <v>37</v>
      </c>
      <c r="R104" s="39" t="s">
        <v>37</v>
      </c>
      <c r="S104" s="39" t="s">
        <v>37</v>
      </c>
      <c r="T104" s="39" t="s">
        <v>37</v>
      </c>
    </row>
    <row r="105" spans="1:23" ht="15" customHeight="1" x14ac:dyDescent="0.25">
      <c r="M105" s="38"/>
      <c r="O105" s="17"/>
      <c r="Q105" s="58">
        <v>0.01</v>
      </c>
      <c r="R105" s="58">
        <v>244.8</v>
      </c>
      <c r="S105" s="58">
        <f>0/30.4*10</f>
        <v>0</v>
      </c>
      <c r="T105" s="41">
        <v>1.9199999999999998E-2</v>
      </c>
    </row>
    <row r="106" spans="1:23" ht="15" customHeight="1" x14ac:dyDescent="0.25">
      <c r="M106" s="38"/>
      <c r="N106" s="94"/>
      <c r="O106" s="17"/>
      <c r="Q106" s="58">
        <f t="shared" ref="Q106:Q112" si="19">R105+0.01</f>
        <v>244.81</v>
      </c>
      <c r="R106" s="58">
        <v>2077.5</v>
      </c>
      <c r="S106" s="58">
        <v>4.6500000000000004</v>
      </c>
      <c r="T106" s="41">
        <v>6.4000000000000001E-2</v>
      </c>
    </row>
    <row r="107" spans="1:23" ht="15" customHeight="1" x14ac:dyDescent="0.25">
      <c r="M107" s="38"/>
      <c r="N107" s="91"/>
      <c r="Q107" s="58">
        <f>R106+0.01</f>
        <v>2077.5100000000002</v>
      </c>
      <c r="R107" s="58">
        <v>3651</v>
      </c>
      <c r="S107" s="58">
        <v>121.95</v>
      </c>
      <c r="T107" s="41">
        <v>0.10879999999999999</v>
      </c>
    </row>
    <row r="108" spans="1:23" ht="15" customHeight="1" x14ac:dyDescent="0.25">
      <c r="M108" s="38"/>
      <c r="Q108" s="58">
        <f t="shared" si="19"/>
        <v>3651.01</v>
      </c>
      <c r="R108" s="58">
        <v>4244.1000000000004</v>
      </c>
      <c r="S108" s="58">
        <v>293.25</v>
      </c>
      <c r="T108" s="41">
        <v>0.16</v>
      </c>
    </row>
    <row r="109" spans="1:23" ht="15" customHeight="1" x14ac:dyDescent="0.25">
      <c r="M109" s="38"/>
      <c r="Q109" s="58">
        <f t="shared" si="19"/>
        <v>4244.1100000000006</v>
      </c>
      <c r="R109" s="58">
        <v>5081.3999999999996</v>
      </c>
      <c r="S109" s="58">
        <v>388.05</v>
      </c>
      <c r="T109" s="41">
        <v>0.1792</v>
      </c>
    </row>
    <row r="110" spans="1:23" ht="15" customHeight="1" x14ac:dyDescent="0.25">
      <c r="M110" s="38"/>
      <c r="Q110" s="58">
        <f t="shared" si="19"/>
        <v>5081.41</v>
      </c>
      <c r="R110" s="58">
        <v>10248.450000000001</v>
      </c>
      <c r="S110" s="58">
        <v>538.20000000000005</v>
      </c>
      <c r="T110" s="41">
        <v>0.21360000000000001</v>
      </c>
    </row>
    <row r="111" spans="1:23" ht="15" customHeight="1" x14ac:dyDescent="0.25">
      <c r="M111" s="38"/>
      <c r="Q111" s="58">
        <f t="shared" si="19"/>
        <v>10248.460000000001</v>
      </c>
      <c r="R111" s="58">
        <v>16153.05</v>
      </c>
      <c r="S111" s="58">
        <v>1641.75</v>
      </c>
      <c r="T111" s="41">
        <v>0.23519999999999999</v>
      </c>
    </row>
    <row r="112" spans="1:23" ht="15" customHeight="1" x14ac:dyDescent="0.25">
      <c r="Q112" s="58">
        <f t="shared" si="19"/>
        <v>16153.06</v>
      </c>
      <c r="R112" s="59">
        <v>30838.799999999999</v>
      </c>
      <c r="S112" s="58">
        <v>3030.6</v>
      </c>
      <c r="T112" s="41">
        <v>0.3</v>
      </c>
    </row>
    <row r="113" spans="17:28" ht="15" customHeight="1" x14ac:dyDescent="0.25">
      <c r="Q113" s="58">
        <v>30838.81</v>
      </c>
      <c r="R113" s="60">
        <v>41118.449999999997</v>
      </c>
      <c r="S113" s="58">
        <v>7436.25</v>
      </c>
      <c r="T113" s="41">
        <v>0.32</v>
      </c>
    </row>
    <row r="114" spans="17:28" ht="15" customHeight="1" x14ac:dyDescent="0.25">
      <c r="Q114" s="58">
        <v>41118.46</v>
      </c>
      <c r="R114" s="60">
        <v>123355.2</v>
      </c>
      <c r="S114" s="58">
        <v>10725.75</v>
      </c>
      <c r="T114" s="41">
        <v>0.34</v>
      </c>
    </row>
    <row r="115" spans="17:28" ht="15" customHeight="1" x14ac:dyDescent="0.25">
      <c r="Q115" s="60">
        <v>123355.21</v>
      </c>
      <c r="R115" s="59" t="s">
        <v>107</v>
      </c>
      <c r="S115" s="59">
        <v>38686.35</v>
      </c>
      <c r="T115" s="43">
        <v>35</v>
      </c>
    </row>
    <row r="116" spans="17:28" ht="15" customHeight="1" x14ac:dyDescent="0.25">
      <c r="S116" s="42"/>
      <c r="T116" s="43"/>
    </row>
    <row r="117" spans="17:28" ht="15" customHeight="1" x14ac:dyDescent="0.25">
      <c r="W117" s="44"/>
      <c r="X117" s="44"/>
      <c r="Y117" s="44"/>
      <c r="Z117" s="44"/>
      <c r="AA117" s="44"/>
      <c r="AB117" s="44"/>
    </row>
    <row r="118" spans="17:28" ht="15" customHeight="1" x14ac:dyDescent="0.25">
      <c r="Q118" s="42"/>
      <c r="R118" s="42"/>
      <c r="S118" s="42" t="s">
        <v>38</v>
      </c>
      <c r="T118" s="42"/>
      <c r="W118" s="44"/>
      <c r="X118" s="44"/>
      <c r="Y118" s="44"/>
      <c r="Z118" s="44"/>
      <c r="AA118" s="44"/>
      <c r="AB118" s="44"/>
    </row>
    <row r="119" spans="17:28" ht="15" customHeight="1" x14ac:dyDescent="0.25">
      <c r="Q119" s="42" t="s">
        <v>39</v>
      </c>
      <c r="R119" s="42" t="s">
        <v>40</v>
      </c>
      <c r="S119" s="42" t="s">
        <v>41</v>
      </c>
      <c r="T119" s="42"/>
      <c r="W119" s="44"/>
      <c r="X119" s="44"/>
      <c r="Y119" s="44"/>
      <c r="Z119" s="44"/>
      <c r="AA119" s="44"/>
      <c r="AB119" s="44"/>
    </row>
    <row r="120" spans="17:28" ht="15" customHeight="1" x14ac:dyDescent="0.25">
      <c r="Q120" s="42" t="s">
        <v>42</v>
      </c>
      <c r="R120" s="42" t="s">
        <v>43</v>
      </c>
      <c r="S120" s="42" t="s">
        <v>66</v>
      </c>
      <c r="T120" s="42"/>
      <c r="W120" s="44"/>
      <c r="X120" s="44"/>
      <c r="Y120" s="44"/>
      <c r="Z120" s="44"/>
      <c r="AA120" s="44"/>
      <c r="AB120" s="44"/>
    </row>
    <row r="121" spans="17:28" ht="15" customHeight="1" x14ac:dyDescent="0.25">
      <c r="Q121" s="45">
        <v>0.01</v>
      </c>
      <c r="R121" s="45">
        <v>872.85</v>
      </c>
      <c r="S121" s="40">
        <v>200.85</v>
      </c>
      <c r="T121" s="41"/>
      <c r="W121" s="44"/>
      <c r="X121" s="44"/>
      <c r="Y121" s="44"/>
      <c r="Z121" s="44"/>
      <c r="AA121" s="44"/>
      <c r="AB121" s="44"/>
    </row>
    <row r="122" spans="17:28" ht="15" customHeight="1" x14ac:dyDescent="0.25">
      <c r="Q122" s="45">
        <f t="shared" ref="Q122:Q131" si="20">R121+0.01</f>
        <v>872.86</v>
      </c>
      <c r="R122" s="45">
        <v>1309.2</v>
      </c>
      <c r="S122" s="40">
        <v>200.7</v>
      </c>
      <c r="T122" s="41"/>
      <c r="W122" s="44"/>
      <c r="X122" s="44"/>
      <c r="Y122" s="44"/>
      <c r="Z122" s="44"/>
      <c r="AA122" s="44"/>
      <c r="AB122" s="44"/>
    </row>
    <row r="123" spans="17:28" ht="15" customHeight="1" x14ac:dyDescent="0.25">
      <c r="Q123" s="45">
        <f t="shared" si="20"/>
        <v>1309.21</v>
      </c>
      <c r="R123" s="45">
        <v>1713.6</v>
      </c>
      <c r="S123" s="40">
        <v>200.7</v>
      </c>
      <c r="T123" s="41"/>
      <c r="W123" s="44"/>
      <c r="X123" s="44"/>
      <c r="Y123" s="44"/>
      <c r="Z123" s="44"/>
      <c r="AA123" s="44"/>
      <c r="AB123" s="44"/>
    </row>
    <row r="124" spans="17:28" ht="15" customHeight="1" x14ac:dyDescent="0.25">
      <c r="Q124" s="45">
        <f t="shared" si="20"/>
        <v>1713.61</v>
      </c>
      <c r="R124" s="45">
        <v>1745.7</v>
      </c>
      <c r="S124" s="40">
        <v>193.8</v>
      </c>
      <c r="T124" s="41"/>
      <c r="W124" s="44"/>
      <c r="X124" s="44"/>
      <c r="Y124" s="44"/>
      <c r="Z124" s="44"/>
      <c r="AA124" s="44"/>
      <c r="AB124" s="44"/>
    </row>
    <row r="125" spans="17:28" ht="15" customHeight="1" x14ac:dyDescent="0.25">
      <c r="Q125" s="45">
        <f t="shared" si="20"/>
        <v>1745.71</v>
      </c>
      <c r="R125" s="45">
        <v>2193.75</v>
      </c>
      <c r="S125" s="40">
        <v>188.7</v>
      </c>
      <c r="T125" s="41"/>
      <c r="W125" s="44"/>
      <c r="X125" s="44"/>
      <c r="Y125" s="44"/>
      <c r="Z125" s="44"/>
      <c r="AA125" s="44"/>
      <c r="AB125" s="44"/>
    </row>
    <row r="126" spans="17:28" ht="15" customHeight="1" x14ac:dyDescent="0.25">
      <c r="Q126" s="45">
        <f t="shared" si="20"/>
        <v>2193.7600000000002</v>
      </c>
      <c r="R126" s="45">
        <v>2327.5500000000002</v>
      </c>
      <c r="S126" s="40">
        <v>174.75</v>
      </c>
      <c r="T126" s="41"/>
      <c r="W126" s="44"/>
      <c r="X126" s="44"/>
      <c r="Y126" s="44"/>
      <c r="Z126" s="44"/>
      <c r="AA126" s="44"/>
      <c r="AB126" s="44"/>
    </row>
    <row r="127" spans="17:28" ht="15" customHeight="1" x14ac:dyDescent="0.25">
      <c r="Q127" s="45">
        <f t="shared" si="20"/>
        <v>2327.5600000000004</v>
      </c>
      <c r="R127" s="45">
        <v>2632.65</v>
      </c>
      <c r="S127" s="40">
        <v>160.35</v>
      </c>
      <c r="T127" s="41"/>
      <c r="W127" s="44"/>
      <c r="X127" s="44"/>
      <c r="Y127" s="44"/>
      <c r="Z127" s="44"/>
      <c r="AA127" s="44"/>
      <c r="AB127" s="44"/>
    </row>
    <row r="128" spans="17:28" ht="15" customHeight="1" x14ac:dyDescent="0.25">
      <c r="Q128" s="45">
        <f t="shared" si="20"/>
        <v>2632.6600000000003</v>
      </c>
      <c r="R128" s="45">
        <v>3071.4</v>
      </c>
      <c r="S128" s="40">
        <v>145.35</v>
      </c>
      <c r="T128" s="41"/>
      <c r="W128" s="44"/>
      <c r="X128" s="44"/>
      <c r="Y128" s="44"/>
      <c r="Z128" s="44"/>
      <c r="AA128" s="44"/>
      <c r="AB128" s="44"/>
    </row>
    <row r="129" spans="16:28" ht="15" customHeight="1" x14ac:dyDescent="0.25">
      <c r="Q129" s="45">
        <f t="shared" si="20"/>
        <v>3071.4100000000003</v>
      </c>
      <c r="R129" s="45">
        <v>3510.15</v>
      </c>
      <c r="S129" s="40">
        <v>125.1</v>
      </c>
      <c r="T129" s="41"/>
      <c r="W129" s="44"/>
      <c r="X129" s="44"/>
      <c r="Y129" s="44"/>
      <c r="Z129" s="44"/>
      <c r="AA129" s="44"/>
      <c r="AB129" s="44"/>
    </row>
    <row r="130" spans="16:28" ht="15" customHeight="1" x14ac:dyDescent="0.25">
      <c r="Q130" s="45">
        <f t="shared" si="20"/>
        <v>3510.1600000000003</v>
      </c>
      <c r="R130" s="45">
        <v>3642.6</v>
      </c>
      <c r="S130" s="40">
        <v>107.4</v>
      </c>
      <c r="T130" s="41"/>
      <c r="W130" s="44"/>
      <c r="X130" s="44"/>
      <c r="Y130" s="44"/>
      <c r="Z130" s="44"/>
      <c r="AA130" s="44"/>
      <c r="AB130" s="44"/>
    </row>
    <row r="131" spans="16:28" ht="15" customHeight="1" x14ac:dyDescent="0.25">
      <c r="Q131" s="45">
        <f t="shared" si="20"/>
        <v>3642.61</v>
      </c>
      <c r="R131" s="46" t="s">
        <v>44</v>
      </c>
      <c r="S131" s="40">
        <v>0</v>
      </c>
      <c r="T131" s="41"/>
      <c r="W131" s="44"/>
      <c r="X131" s="44"/>
      <c r="Y131" s="44"/>
      <c r="Z131" s="44"/>
      <c r="AA131" s="44"/>
      <c r="AB131" s="44"/>
    </row>
    <row r="132" spans="16:28" ht="15" customHeight="1" x14ac:dyDescent="0.25">
      <c r="Q132" s="45"/>
      <c r="R132" s="45"/>
      <c r="S132" s="40"/>
      <c r="T132" s="41"/>
      <c r="W132" s="44"/>
      <c r="X132" s="44"/>
      <c r="Y132" s="44"/>
      <c r="Z132" s="44"/>
      <c r="AA132" s="44"/>
      <c r="AB132" s="44"/>
    </row>
    <row r="133" spans="16:28" ht="15" customHeight="1" x14ac:dyDescent="0.25">
      <c r="Q133" s="45"/>
      <c r="R133" s="45"/>
      <c r="S133" s="40"/>
      <c r="T133" s="41"/>
      <c r="W133" s="44"/>
      <c r="X133" s="44"/>
      <c r="Y133" s="44"/>
      <c r="Z133" s="44"/>
      <c r="AA133" s="44"/>
      <c r="AB133" s="44"/>
    </row>
    <row r="134" spans="16:28" ht="15" customHeight="1" x14ac:dyDescent="0.25">
      <c r="Q134" s="45"/>
      <c r="R134" s="45"/>
      <c r="S134" s="40"/>
      <c r="T134" s="41"/>
      <c r="W134" s="44"/>
      <c r="X134" s="44"/>
      <c r="Y134" s="44"/>
      <c r="Z134" s="44"/>
      <c r="AA134" s="44"/>
      <c r="AB134" s="44"/>
    </row>
    <row r="135" spans="16:28" ht="15" customHeight="1" x14ac:dyDescent="0.25">
      <c r="U135" s="44"/>
      <c r="W135" s="44"/>
      <c r="X135" s="44"/>
      <c r="Y135" s="44"/>
      <c r="Z135" s="44"/>
      <c r="AA135" s="44"/>
      <c r="AB135" s="44"/>
    </row>
    <row r="136" spans="16:28" ht="15" customHeight="1" x14ac:dyDescent="0.25">
      <c r="Q136" s="47"/>
      <c r="T136" s="48"/>
      <c r="U136" s="44"/>
      <c r="W136" s="44"/>
      <c r="X136" s="44"/>
      <c r="Y136" s="44"/>
      <c r="Z136" s="44"/>
      <c r="AA136" s="44"/>
      <c r="AB136" s="44"/>
    </row>
    <row r="137" spans="16:28" ht="15" customHeight="1" x14ac:dyDescent="0.25">
      <c r="P137" s="65"/>
      <c r="T137" s="44"/>
      <c r="U137" s="44"/>
      <c r="W137" s="44"/>
      <c r="X137" s="44"/>
      <c r="Y137" s="44"/>
      <c r="Z137" s="44"/>
      <c r="AA137" s="44"/>
      <c r="AB137" s="44"/>
    </row>
    <row r="138" spans="16:28" ht="15" customHeight="1" x14ac:dyDescent="0.25">
      <c r="P138" s="65"/>
      <c r="Q138" s="47"/>
      <c r="T138" s="48"/>
      <c r="U138" s="44"/>
      <c r="W138" s="44"/>
      <c r="X138" s="44"/>
      <c r="Y138" s="44"/>
      <c r="Z138" s="44"/>
      <c r="AA138" s="44"/>
      <c r="AB138" s="44"/>
    </row>
    <row r="139" spans="16:28" ht="15" customHeight="1" x14ac:dyDescent="0.25">
      <c r="P139" s="65"/>
      <c r="T139" s="44"/>
      <c r="U139" s="44"/>
      <c r="W139" s="44"/>
      <c r="X139" s="44"/>
      <c r="Y139" s="44"/>
      <c r="Z139" s="44"/>
      <c r="AA139" s="44"/>
      <c r="AB139" s="44"/>
    </row>
    <row r="140" spans="16:28" ht="15" customHeight="1" x14ac:dyDescent="0.25">
      <c r="P140" s="65"/>
      <c r="R140" s="47"/>
      <c r="T140" s="49"/>
      <c r="U140" s="44"/>
      <c r="W140" s="44"/>
      <c r="X140" s="44"/>
      <c r="Y140" s="44"/>
      <c r="Z140" s="44"/>
      <c r="AA140" s="44"/>
      <c r="AB140" s="44"/>
    </row>
    <row r="141" spans="16:28" ht="15" customHeight="1" x14ac:dyDescent="0.25">
      <c r="P141" s="65"/>
      <c r="R141" s="50"/>
      <c r="T141" s="49"/>
      <c r="W141" s="44"/>
      <c r="X141" s="44"/>
      <c r="Y141" s="44"/>
      <c r="Z141" s="44"/>
      <c r="AA141" s="44"/>
      <c r="AB141" s="44"/>
    </row>
    <row r="142" spans="16:28" ht="15" customHeight="1" x14ac:dyDescent="0.25">
      <c r="P142" s="65"/>
      <c r="R142" s="47"/>
      <c r="T142" s="49"/>
      <c r="W142" s="44"/>
      <c r="X142" s="44"/>
      <c r="Y142" s="44"/>
      <c r="Z142" s="44"/>
      <c r="AA142" s="44"/>
      <c r="AB142" s="44"/>
    </row>
    <row r="143" spans="16:28" ht="15" customHeight="1" x14ac:dyDescent="0.25">
      <c r="P143" s="65"/>
      <c r="T143" s="51"/>
    </row>
    <row r="144" spans="16:28" ht="15" customHeight="1" x14ac:dyDescent="0.25">
      <c r="P144" s="65"/>
      <c r="T144" s="44"/>
    </row>
    <row r="145" spans="16:20" ht="15" customHeight="1" x14ac:dyDescent="0.25">
      <c r="P145" s="65"/>
    </row>
    <row r="146" spans="16:20" ht="15" customHeight="1" x14ac:dyDescent="0.25">
      <c r="P146" s="65"/>
      <c r="Q146" s="42"/>
      <c r="R146" s="42"/>
      <c r="S146" s="42"/>
    </row>
    <row r="147" spans="16:20" ht="15" customHeight="1" x14ac:dyDescent="0.25">
      <c r="P147" s="65"/>
      <c r="T147" s="44"/>
    </row>
    <row r="148" spans="16:20" ht="15" customHeight="1" x14ac:dyDescent="0.25">
      <c r="P148" s="65"/>
      <c r="Q148" s="47"/>
      <c r="R148" s="44"/>
      <c r="S148" s="44"/>
      <c r="T148" s="44"/>
    </row>
    <row r="149" spans="16:20" ht="15" customHeight="1" x14ac:dyDescent="0.25">
      <c r="P149" s="65"/>
      <c r="Q149" s="47"/>
      <c r="R149" s="44"/>
      <c r="S149" s="44"/>
      <c r="T149" s="44"/>
    </row>
    <row r="150" spans="16:20" ht="15" customHeight="1" x14ac:dyDescent="0.25">
      <c r="P150" s="65"/>
      <c r="Q150" s="47"/>
      <c r="R150" s="44"/>
      <c r="S150" s="44"/>
      <c r="T150" s="44"/>
    </row>
    <row r="151" spans="16:20" ht="15" customHeight="1" x14ac:dyDescent="0.25">
      <c r="P151" s="65"/>
      <c r="Q151" s="47"/>
      <c r="R151" s="44"/>
      <c r="S151" s="44"/>
      <c r="T151" s="44"/>
    </row>
    <row r="152" spans="16:20" ht="15" customHeight="1" x14ac:dyDescent="0.25">
      <c r="P152" s="65"/>
      <c r="Q152" s="47"/>
      <c r="R152" s="44"/>
      <c r="S152" s="44"/>
      <c r="T152" s="44"/>
    </row>
    <row r="153" spans="16:20" ht="15" customHeight="1" x14ac:dyDescent="0.25">
      <c r="P153" s="65"/>
      <c r="Q153" s="47"/>
      <c r="R153" s="44"/>
      <c r="S153" s="44"/>
      <c r="T153" s="44"/>
    </row>
    <row r="154" spans="16:20" ht="15" customHeight="1" x14ac:dyDescent="0.25">
      <c r="P154" s="65"/>
      <c r="Q154" s="47"/>
      <c r="R154" s="44"/>
      <c r="S154" s="44"/>
      <c r="T154" s="44"/>
    </row>
    <row r="155" spans="16:20" ht="15" customHeight="1" x14ac:dyDescent="0.25">
      <c r="P155" s="65"/>
      <c r="R155" s="52"/>
      <c r="S155" s="52"/>
      <c r="T155" s="44"/>
    </row>
    <row r="156" spans="16:20" ht="15" customHeight="1" x14ac:dyDescent="0.25">
      <c r="P156" s="65"/>
      <c r="R156" s="44"/>
      <c r="S156" s="44"/>
      <c r="T156" s="44"/>
    </row>
    <row r="157" spans="16:20" ht="15" customHeight="1" x14ac:dyDescent="0.25">
      <c r="Q157" s="40"/>
      <c r="R157" s="40"/>
      <c r="S157" s="44"/>
      <c r="T157" s="44"/>
    </row>
    <row r="158" spans="16:20" ht="15" customHeight="1" x14ac:dyDescent="0.25">
      <c r="Q158" s="40"/>
      <c r="R158" s="40"/>
      <c r="S158" s="44"/>
      <c r="T158" s="44"/>
    </row>
    <row r="159" spans="16:20" ht="15" customHeight="1" x14ac:dyDescent="0.25">
      <c r="Q159" s="40"/>
      <c r="R159" s="40"/>
      <c r="S159" s="44"/>
      <c r="T159" s="44"/>
    </row>
    <row r="160" spans="16:20" ht="15" customHeight="1" x14ac:dyDescent="0.25">
      <c r="P160" s="65"/>
      <c r="Q160" s="40"/>
      <c r="R160" s="40"/>
      <c r="S160" s="44"/>
      <c r="T160" s="44"/>
    </row>
    <row r="161" spans="16:20" ht="15" customHeight="1" x14ac:dyDescent="0.25">
      <c r="P161" s="65"/>
      <c r="Q161" s="40"/>
      <c r="R161" s="40"/>
      <c r="S161" s="44"/>
      <c r="T161" s="44"/>
    </row>
    <row r="162" spans="16:20" ht="15" customHeight="1" x14ac:dyDescent="0.25">
      <c r="P162" s="65"/>
      <c r="Q162" s="40"/>
      <c r="R162" s="40"/>
      <c r="S162" s="44"/>
      <c r="T162" s="44"/>
    </row>
    <row r="163" spans="16:20" ht="15" customHeight="1" x14ac:dyDescent="0.25">
      <c r="P163" s="65"/>
      <c r="Q163" s="40"/>
      <c r="R163" s="40"/>
      <c r="S163" s="44"/>
      <c r="T163" s="44"/>
    </row>
    <row r="164" spans="16:20" ht="15" customHeight="1" x14ac:dyDescent="0.25">
      <c r="P164" s="65"/>
      <c r="Q164" s="40"/>
      <c r="R164" s="40"/>
      <c r="S164" s="44"/>
      <c r="T164" s="44"/>
    </row>
    <row r="165" spans="16:20" ht="15" customHeight="1" x14ac:dyDescent="0.25">
      <c r="P165" s="65"/>
      <c r="Q165" s="40"/>
      <c r="R165" s="40"/>
      <c r="S165" s="44"/>
      <c r="T165" s="44"/>
    </row>
    <row r="166" spans="16:20" ht="15" customHeight="1" x14ac:dyDescent="0.25">
      <c r="P166" s="65"/>
    </row>
    <row r="167" spans="16:20" ht="15" customHeight="1" x14ac:dyDescent="0.25">
      <c r="P167" s="65"/>
    </row>
    <row r="168" spans="16:20" ht="15" customHeight="1" x14ac:dyDescent="0.25">
      <c r="P168" s="65"/>
    </row>
    <row r="169" spans="16:20" ht="15" customHeight="1" x14ac:dyDescent="0.25">
      <c r="P169" s="65"/>
      <c r="Q169" s="40"/>
      <c r="R169" s="40"/>
      <c r="S169" s="44"/>
      <c r="T169" s="44"/>
    </row>
    <row r="170" spans="16:20" ht="15" customHeight="1" x14ac:dyDescent="0.25">
      <c r="P170" s="65"/>
      <c r="Q170" s="40"/>
      <c r="R170" s="40"/>
      <c r="S170" s="44"/>
      <c r="T170" s="44"/>
    </row>
    <row r="171" spans="16:20" ht="15" customHeight="1" x14ac:dyDescent="0.25">
      <c r="P171" s="65"/>
      <c r="Q171" s="40"/>
      <c r="R171" s="40"/>
      <c r="S171" s="44"/>
      <c r="T171" s="44"/>
    </row>
    <row r="172" spans="16:20" ht="15" customHeight="1" x14ac:dyDescent="0.25">
      <c r="P172" s="65"/>
      <c r="Q172" s="40"/>
      <c r="R172" s="40"/>
      <c r="S172" s="44"/>
      <c r="T172" s="44"/>
    </row>
    <row r="173" spans="16:20" ht="15" customHeight="1" x14ac:dyDescent="0.25">
      <c r="Q173" s="40"/>
      <c r="R173" s="40"/>
      <c r="S173" s="44"/>
      <c r="T173" s="44"/>
    </row>
    <row r="174" spans="16:20" ht="15" customHeight="1" x14ac:dyDescent="0.25">
      <c r="Q174" s="40"/>
      <c r="R174" s="40"/>
      <c r="S174" s="44"/>
      <c r="T174" s="44"/>
    </row>
    <row r="175" spans="16:20" ht="15" customHeight="1" x14ac:dyDescent="0.25">
      <c r="Q175" s="40"/>
      <c r="R175" s="40"/>
      <c r="S175" s="44"/>
      <c r="T175" s="44"/>
    </row>
    <row r="176" spans="16:20" ht="15" customHeight="1" x14ac:dyDescent="0.25">
      <c r="Q176" s="40"/>
      <c r="R176" s="40"/>
      <c r="S176" s="44"/>
      <c r="T176" s="44"/>
    </row>
    <row r="177" spans="17:20" ht="15" customHeight="1" x14ac:dyDescent="0.25">
      <c r="Q177" s="40"/>
      <c r="R177" s="40"/>
      <c r="S177" s="44"/>
      <c r="T177" s="44"/>
    </row>
    <row r="178" spans="17:20" ht="15" customHeight="1" x14ac:dyDescent="0.25">
      <c r="Q178" s="40"/>
      <c r="R178" s="40"/>
      <c r="S178" s="44"/>
      <c r="T178" s="44"/>
    </row>
    <row r="179" spans="17:20" ht="15" customHeight="1" x14ac:dyDescent="0.25">
      <c r="Q179" s="40"/>
      <c r="R179" s="40"/>
      <c r="S179" s="44"/>
      <c r="T179" s="44"/>
    </row>
    <row r="180" spans="17:20" ht="15" customHeight="1" x14ac:dyDescent="0.25">
      <c r="Q180" s="40"/>
      <c r="R180" s="40"/>
      <c r="S180" s="44"/>
      <c r="T180" s="44"/>
    </row>
    <row r="181" spans="17:20" ht="15" customHeight="1" x14ac:dyDescent="0.25">
      <c r="Q181" s="40"/>
      <c r="R181" s="40"/>
      <c r="S181" s="44"/>
      <c r="T181" s="44"/>
    </row>
    <row r="182" spans="17:20" ht="15" customHeight="1" x14ac:dyDescent="0.25">
      <c r="Q182" s="40"/>
      <c r="R182" s="40"/>
      <c r="S182" s="44"/>
      <c r="T182" s="44"/>
    </row>
    <row r="183" spans="17:20" ht="15" customHeight="1" x14ac:dyDescent="0.25">
      <c r="Q183" s="40"/>
      <c r="R183" s="40"/>
      <c r="S183" s="44"/>
      <c r="T183" s="44"/>
    </row>
    <row r="184" spans="17:20" ht="15" customHeight="1" x14ac:dyDescent="0.25">
      <c r="Q184" s="40"/>
      <c r="R184" s="40"/>
    </row>
    <row r="185" spans="17:20" ht="15" customHeight="1" x14ac:dyDescent="0.25">
      <c r="Q185" s="40"/>
      <c r="R185" s="40"/>
    </row>
    <row r="186" spans="17:20" ht="15" customHeight="1" x14ac:dyDescent="0.25">
      <c r="Q186" s="40"/>
      <c r="R186" s="40"/>
    </row>
    <row r="187" spans="17:20" ht="15" customHeight="1" x14ac:dyDescent="0.25">
      <c r="Q187" s="40"/>
      <c r="R187" s="40"/>
    </row>
    <row r="188" spans="17:20" ht="15" customHeight="1" x14ac:dyDescent="0.25">
      <c r="Q188" s="40"/>
      <c r="R188" s="40"/>
    </row>
    <row r="189" spans="17:20" ht="15" customHeight="1" x14ac:dyDescent="0.25">
      <c r="Q189" s="40"/>
      <c r="R189" s="40"/>
    </row>
    <row r="190" spans="17:20" ht="15" customHeight="1" x14ac:dyDescent="0.25">
      <c r="Q190" s="40"/>
      <c r="R190" s="40"/>
    </row>
    <row r="191" spans="17:20" ht="15" customHeight="1" x14ac:dyDescent="0.25">
      <c r="Q191" s="40"/>
      <c r="R191" s="40"/>
    </row>
    <row r="192" spans="17:20" ht="15" customHeight="1" x14ac:dyDescent="0.25">
      <c r="Q192" s="40"/>
      <c r="R192" s="40"/>
    </row>
    <row r="193" spans="17:18" ht="15" customHeight="1" x14ac:dyDescent="0.25">
      <c r="Q193" s="40"/>
      <c r="R193" s="40"/>
    </row>
    <row r="194" spans="17:18" ht="15" customHeight="1" x14ac:dyDescent="0.25">
      <c r="Q194" s="40"/>
      <c r="R194" s="40"/>
    </row>
    <row r="195" spans="17:18" ht="15" customHeight="1" x14ac:dyDescent="0.25">
      <c r="Q195" s="40"/>
      <c r="R195" s="40"/>
    </row>
    <row r="196" spans="17:18" ht="15" customHeight="1" x14ac:dyDescent="0.25">
      <c r="Q196" s="40"/>
      <c r="R196" s="40"/>
    </row>
    <row r="197" spans="17:18" ht="15" customHeight="1" x14ac:dyDescent="0.25">
      <c r="Q197" s="40"/>
      <c r="R197" s="40"/>
    </row>
    <row r="198" spans="17:18" ht="15" customHeight="1" x14ac:dyDescent="0.25">
      <c r="Q198" s="40"/>
      <c r="R198" s="40"/>
    </row>
    <row r="199" spans="17:18" ht="15" customHeight="1" x14ac:dyDescent="0.25">
      <c r="Q199" s="40"/>
      <c r="R199" s="40"/>
    </row>
    <row r="200" spans="17:18" ht="15" customHeight="1" x14ac:dyDescent="0.25">
      <c r="Q200" s="40"/>
      <c r="R200" s="40"/>
    </row>
    <row r="201" spans="17:18" ht="15" customHeight="1" x14ac:dyDescent="0.25">
      <c r="Q201" s="40"/>
      <c r="R201" s="40"/>
    </row>
    <row r="202" spans="17:18" ht="15" customHeight="1" x14ac:dyDescent="0.25">
      <c r="Q202" s="40"/>
      <c r="R202" s="40"/>
    </row>
    <row r="203" spans="17:18" ht="15" customHeight="1" x14ac:dyDescent="0.25">
      <c r="Q203" s="40"/>
      <c r="R203" s="40"/>
    </row>
    <row r="204" spans="17:18" ht="15" customHeight="1" x14ac:dyDescent="0.25">
      <c r="Q204" s="40"/>
      <c r="R204" s="40"/>
    </row>
    <row r="205" spans="17:18" ht="15" customHeight="1" x14ac:dyDescent="0.25">
      <c r="Q205" s="40"/>
      <c r="R205" s="40"/>
    </row>
    <row r="206" spans="17:18" ht="15" customHeight="1" x14ac:dyDescent="0.25">
      <c r="Q206" s="40"/>
      <c r="R206" s="40"/>
    </row>
    <row r="207" spans="17:18" ht="15" customHeight="1" x14ac:dyDescent="0.25">
      <c r="Q207" s="40"/>
      <c r="R207" s="40"/>
    </row>
    <row r="208" spans="17:18" ht="15" customHeight="1" x14ac:dyDescent="0.25">
      <c r="Q208" s="40"/>
      <c r="R208" s="40"/>
    </row>
    <row r="209" spans="17:18" ht="15" customHeight="1" x14ac:dyDescent="0.25">
      <c r="Q209" s="40"/>
      <c r="R209" s="40"/>
    </row>
    <row r="210" spans="17:18" ht="15" customHeight="1" x14ac:dyDescent="0.25"/>
    <row r="211" spans="17:18" ht="15" customHeight="1" x14ac:dyDescent="0.25"/>
    <row r="212" spans="17:18" ht="15" customHeight="1" x14ac:dyDescent="0.25"/>
    <row r="213" spans="17:18" ht="15" customHeight="1" x14ac:dyDescent="0.25"/>
    <row r="214" spans="17:18" ht="15" customHeight="1" x14ac:dyDescent="0.25"/>
    <row r="215" spans="17:18" ht="15" customHeight="1" x14ac:dyDescent="0.25"/>
    <row r="216" spans="17:18" ht="15" customHeight="1" x14ac:dyDescent="0.25"/>
    <row r="217" spans="17:18" ht="15" customHeight="1" x14ac:dyDescent="0.25"/>
    <row r="218" spans="17:18" ht="15" customHeight="1" x14ac:dyDescent="0.25"/>
    <row r="219" spans="17:18" ht="15" customHeight="1" x14ac:dyDescent="0.25"/>
    <row r="220" spans="17:18" ht="15" customHeight="1" x14ac:dyDescent="0.25"/>
    <row r="221" spans="17:18" ht="15" customHeight="1" x14ac:dyDescent="0.25"/>
    <row r="222" spans="17:18" ht="15" customHeight="1" x14ac:dyDescent="0.25"/>
    <row r="223" spans="17:18" ht="15" customHeight="1" x14ac:dyDescent="0.25"/>
    <row r="224" spans="17:18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</sheetData>
  <sortState ref="A4:O92">
    <sortCondition ref="B4:B92"/>
  </sortState>
  <mergeCells count="9">
    <mergeCell ref="E98:G98"/>
    <mergeCell ref="K98:O98"/>
    <mergeCell ref="E99:F99"/>
    <mergeCell ref="K103:M103"/>
    <mergeCell ref="K102:M102"/>
    <mergeCell ref="K99:N99"/>
    <mergeCell ref="K100:N100"/>
    <mergeCell ref="K101:N101"/>
    <mergeCell ref="C101:G101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1quincena 16</vt:lpstr>
      <vt:lpstr>'NOMINA DEL 1quincena 16'!SUBSIDIO</vt:lpstr>
      <vt:lpstr>'NOMINA DEL 1quincena 16'!TARIFA</vt:lpstr>
    </vt:vector>
  </TitlesOfParts>
  <Company>The houze!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User</cp:lastModifiedBy>
  <cp:lastPrinted>2016-10-13T16:53:50Z</cp:lastPrinted>
  <dcterms:created xsi:type="dcterms:W3CDTF">2010-01-14T19:28:55Z</dcterms:created>
  <dcterms:modified xsi:type="dcterms:W3CDTF">2016-10-27T17:31:28Z</dcterms:modified>
</cp:coreProperties>
</file>