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795" windowWidth="15480" windowHeight="8250" tabRatio="449" firstSheet="1" activeTab="1"/>
  </bookViews>
  <sheets>
    <sheet name="Hoja3" sheetId="3" r:id="rId1"/>
    <sheet name="NOMINA 1-15 DICIEMBRE" sheetId="4" r:id="rId2"/>
  </sheets>
  <definedNames>
    <definedName name="SUBSIDIO" localSheetId="1">'NOMINA 1-15 DICIEMBRE'!$T$121:$W$134</definedName>
    <definedName name="TARIFA" localSheetId="1">'NOMINA 1-15 DICIEMBRE'!$T$105:$W$112</definedName>
  </definedNames>
  <calcPr calcId="125725"/>
</workbook>
</file>

<file path=xl/calcChain.xml><?xml version="1.0" encoding="utf-8"?>
<calcChain xmlns="http://schemas.openxmlformats.org/spreadsheetml/2006/main">
  <c r="J93" i="4"/>
  <c r="J73" l="1"/>
  <c r="J22" l="1"/>
  <c r="J81"/>
  <c r="J52"/>
  <c r="J89"/>
  <c r="J87"/>
  <c r="J83"/>
  <c r="J75" l="1"/>
  <c r="J26"/>
  <c r="J21"/>
  <c r="J33"/>
  <c r="J64"/>
  <c r="J10"/>
  <c r="J24"/>
  <c r="J68"/>
  <c r="J76"/>
  <c r="J6"/>
  <c r="J67"/>
  <c r="J91"/>
  <c r="J84"/>
  <c r="J42"/>
  <c r="J36"/>
  <c r="J40"/>
  <c r="J46"/>
  <c r="J5"/>
  <c r="J7"/>
  <c r="J14"/>
  <c r="J31"/>
  <c r="J60"/>
  <c r="J9"/>
  <c r="J92" l="1"/>
  <c r="J4" l="1"/>
  <c r="J86" l="1"/>
  <c r="J74"/>
  <c r="J32"/>
  <c r="J59" l="1"/>
  <c r="J58"/>
  <c r="J56"/>
  <c r="J30"/>
  <c r="J39"/>
  <c r="J48" l="1"/>
  <c r="J69"/>
  <c r="J82"/>
  <c r="J15"/>
  <c r="J13"/>
  <c r="T108"/>
  <c r="T106"/>
  <c r="T107"/>
  <c r="T127"/>
  <c r="T123"/>
  <c r="T122"/>
  <c r="T125"/>
  <c r="T124"/>
  <c r="T126"/>
  <c r="T110"/>
  <c r="T109"/>
  <c r="T131"/>
  <c r="T129"/>
  <c r="T128"/>
  <c r="J45"/>
  <c r="T130"/>
  <c r="J85"/>
  <c r="J80"/>
  <c r="J8"/>
  <c r="J11"/>
  <c r="J12"/>
  <c r="J77"/>
  <c r="J16"/>
  <c r="J17"/>
  <c r="J18"/>
  <c r="J19"/>
  <c r="J20"/>
  <c r="J23"/>
  <c r="J25"/>
  <c r="J27"/>
  <c r="J28"/>
  <c r="J29"/>
  <c r="J34"/>
  <c r="J35"/>
  <c r="J37"/>
  <c r="J38"/>
  <c r="J41"/>
  <c r="J43"/>
  <c r="J44"/>
  <c r="J47"/>
  <c r="J51"/>
  <c r="J49"/>
  <c r="J50"/>
  <c r="J54"/>
  <c r="J57"/>
  <c r="J70"/>
  <c r="J71"/>
  <c r="J55"/>
  <c r="T111"/>
  <c r="T112"/>
  <c r="J63"/>
  <c r="J61"/>
  <c r="J62"/>
  <c r="J65"/>
  <c r="J66"/>
  <c r="J72"/>
  <c r="J53"/>
  <c r="J78"/>
  <c r="J79"/>
  <c r="V105"/>
  <c r="F30" i="3"/>
  <c r="F29"/>
  <c r="F28"/>
  <c r="F27"/>
  <c r="F26"/>
  <c r="F25"/>
  <c r="F24"/>
  <c r="F23"/>
  <c r="F22"/>
  <c r="L73" i="4" l="1"/>
  <c r="K73"/>
  <c r="K22"/>
  <c r="L22"/>
  <c r="K81"/>
  <c r="K52"/>
  <c r="L52"/>
  <c r="L81"/>
  <c r="K82"/>
  <c r="L82"/>
  <c r="K15"/>
  <c r="L15"/>
  <c r="L87"/>
  <c r="K89"/>
  <c r="K83"/>
  <c r="L89"/>
  <c r="K87"/>
  <c r="L83"/>
  <c r="K21"/>
  <c r="L21"/>
  <c r="K26"/>
  <c r="L75"/>
  <c r="L26"/>
  <c r="K75"/>
  <c r="L33"/>
  <c r="K33"/>
  <c r="L64"/>
  <c r="K10"/>
  <c r="L10"/>
  <c r="K64"/>
  <c r="K24"/>
  <c r="L24"/>
  <c r="L68"/>
  <c r="K68"/>
  <c r="K6"/>
  <c r="L6"/>
  <c r="K76"/>
  <c r="L76"/>
  <c r="K35"/>
  <c r="L35"/>
  <c r="L67"/>
  <c r="K67"/>
  <c r="L91"/>
  <c r="K91"/>
  <c r="L84"/>
  <c r="L36"/>
  <c r="K42"/>
  <c r="L42"/>
  <c r="K84"/>
  <c r="K36"/>
  <c r="L40"/>
  <c r="K46"/>
  <c r="L46"/>
  <c r="K40"/>
  <c r="L5"/>
  <c r="K7"/>
  <c r="L31"/>
  <c r="K14"/>
  <c r="K5"/>
  <c r="L14"/>
  <c r="L7"/>
  <c r="K31"/>
  <c r="K9"/>
  <c r="K60"/>
  <c r="L9"/>
  <c r="L60"/>
  <c r="K92"/>
  <c r="L92"/>
  <c r="K39"/>
  <c r="L39"/>
  <c r="K28"/>
  <c r="K19"/>
  <c r="L16"/>
  <c r="K4"/>
  <c r="L50"/>
  <c r="L44"/>
  <c r="K41"/>
  <c r="L27"/>
  <c r="K57"/>
  <c r="L49"/>
  <c r="L66"/>
  <c r="L61"/>
  <c r="K29"/>
  <c r="L20"/>
  <c r="K78"/>
  <c r="K65"/>
  <c r="K54"/>
  <c r="L47"/>
  <c r="L28"/>
  <c r="K25"/>
  <c r="L80"/>
  <c r="K72"/>
  <c r="K62"/>
  <c r="K70"/>
  <c r="K50"/>
  <c r="L77"/>
  <c r="L57"/>
  <c r="K51"/>
  <c r="K44"/>
  <c r="L53"/>
  <c r="K80"/>
  <c r="K45"/>
  <c r="L79"/>
  <c r="K63"/>
  <c r="K71"/>
  <c r="K47"/>
  <c r="L43"/>
  <c r="L41"/>
  <c r="L23"/>
  <c r="K11"/>
  <c r="L85"/>
  <c r="K13"/>
  <c r="L69"/>
  <c r="L74"/>
  <c r="K32"/>
  <c r="K86"/>
  <c r="L32"/>
  <c r="L86"/>
  <c r="K74"/>
  <c r="K58"/>
  <c r="K30"/>
  <c r="L58"/>
  <c r="L30"/>
  <c r="K59"/>
  <c r="K56"/>
  <c r="L59"/>
  <c r="L56"/>
  <c r="K53"/>
  <c r="K55"/>
  <c r="K48"/>
  <c r="L62"/>
  <c r="L70"/>
  <c r="L55"/>
  <c r="K85"/>
  <c r="L72"/>
  <c r="L78"/>
  <c r="L65"/>
  <c r="L63"/>
  <c r="L71"/>
  <c r="L54"/>
  <c r="L51"/>
  <c r="K34"/>
  <c r="L29"/>
  <c r="L25"/>
  <c r="L4"/>
  <c r="L45"/>
  <c r="K8"/>
  <c r="L11"/>
  <c r="K18"/>
  <c r="L19"/>
  <c r="K38"/>
  <c r="L48"/>
  <c r="L8"/>
  <c r="K12"/>
  <c r="L13"/>
  <c r="K17"/>
  <c r="L18"/>
  <c r="K37"/>
  <c r="L38"/>
  <c r="K69"/>
  <c r="K79"/>
  <c r="K66"/>
  <c r="K61"/>
  <c r="K49"/>
  <c r="K43"/>
  <c r="K27"/>
  <c r="K23"/>
  <c r="L12"/>
  <c r="K77"/>
  <c r="L17"/>
  <c r="K20"/>
  <c r="L37"/>
  <c r="K16"/>
  <c r="L34"/>
  <c r="O73" l="1"/>
  <c r="Q73" s="1"/>
  <c r="R73" s="1"/>
  <c r="O81"/>
  <c r="Q81" s="1"/>
  <c r="R81" s="1"/>
  <c r="O52"/>
  <c r="Q52" s="1"/>
  <c r="R52" s="1"/>
  <c r="O22"/>
  <c r="O15"/>
  <c r="Q15" s="1"/>
  <c r="O89"/>
  <c r="Q89" s="1"/>
  <c r="R89" s="1"/>
  <c r="O87"/>
  <c r="O83"/>
  <c r="Q83" s="1"/>
  <c r="R83" s="1"/>
  <c r="O75"/>
  <c r="Q75" s="1"/>
  <c r="R75" s="1"/>
  <c r="O26"/>
  <c r="O21"/>
  <c r="Q21" s="1"/>
  <c r="O10"/>
  <c r="Q10" s="1"/>
  <c r="R10" s="1"/>
  <c r="O33"/>
  <c r="Q33" s="1"/>
  <c r="R33" s="1"/>
  <c r="O64"/>
  <c r="Q64" s="1"/>
  <c r="R64" s="1"/>
  <c r="O24"/>
  <c r="Q24" s="1"/>
  <c r="R24" s="1"/>
  <c r="O68"/>
  <c r="Q68" s="1"/>
  <c r="R68" s="1"/>
  <c r="O5"/>
  <c r="Q5" s="1"/>
  <c r="R5" s="1"/>
  <c r="O76"/>
  <c r="O6"/>
  <c r="Q6" s="1"/>
  <c r="R6" s="1"/>
  <c r="O35"/>
  <c r="Q35" s="1"/>
  <c r="R35" s="1"/>
  <c r="O84"/>
  <c r="Q84" s="1"/>
  <c r="R84" s="1"/>
  <c r="O67"/>
  <c r="Q67" s="1"/>
  <c r="R67" s="1"/>
  <c r="O91"/>
  <c r="O36"/>
  <c r="O42"/>
  <c r="Q42" s="1"/>
  <c r="R42" s="1"/>
  <c r="O40"/>
  <c r="Q40" s="1"/>
  <c r="R40" s="1"/>
  <c r="O46"/>
  <c r="Q46" s="1"/>
  <c r="R46" s="1"/>
  <c r="O7"/>
  <c r="Q7" s="1"/>
  <c r="R7" s="1"/>
  <c r="O31"/>
  <c r="Q31" s="1"/>
  <c r="R31" s="1"/>
  <c r="O14"/>
  <c r="Q14" s="1"/>
  <c r="R14" s="1"/>
  <c r="O60"/>
  <c r="Q60" s="1"/>
  <c r="R60" s="1"/>
  <c r="O9"/>
  <c r="Q9" s="1"/>
  <c r="R9" s="1"/>
  <c r="O92"/>
  <c r="Q92" s="1"/>
  <c r="R92" s="1"/>
  <c r="O80"/>
  <c r="Q80" s="1"/>
  <c r="R80" s="1"/>
  <c r="O39"/>
  <c r="Q39" s="1"/>
  <c r="R39" s="1"/>
  <c r="O65"/>
  <c r="O57"/>
  <c r="Q57" s="1"/>
  <c r="R57" s="1"/>
  <c r="O66"/>
  <c r="Q66" s="1"/>
  <c r="O27"/>
  <c r="Q27" s="1"/>
  <c r="R27" s="1"/>
  <c r="O62"/>
  <c r="Q62" s="1"/>
  <c r="R62" s="1"/>
  <c r="O23"/>
  <c r="O72"/>
  <c r="Q72" s="1"/>
  <c r="R72" s="1"/>
  <c r="O61"/>
  <c r="Q61" s="1"/>
  <c r="R61" s="1"/>
  <c r="O48"/>
  <c r="O50"/>
  <c r="Q50" s="1"/>
  <c r="R50" s="1"/>
  <c r="O78"/>
  <c r="Q78" s="1"/>
  <c r="R78" s="1"/>
  <c r="O70"/>
  <c r="Q70" s="1"/>
  <c r="R70" s="1"/>
  <c r="O77"/>
  <c r="Q77" s="1"/>
  <c r="R77" s="1"/>
  <c r="O28"/>
  <c r="Q28" s="1"/>
  <c r="R28" s="1"/>
  <c r="O19"/>
  <c r="Q19" s="1"/>
  <c r="R19" s="1"/>
  <c r="O71"/>
  <c r="O4"/>
  <c r="O20"/>
  <c r="O16"/>
  <c r="Q16" s="1"/>
  <c r="R16" s="1"/>
  <c r="O41"/>
  <c r="O51"/>
  <c r="Q51" s="1"/>
  <c r="R51" s="1"/>
  <c r="O49"/>
  <c r="Q49" s="1"/>
  <c r="R49" s="1"/>
  <c r="O45"/>
  <c r="Q45" s="1"/>
  <c r="R45" s="1"/>
  <c r="O29"/>
  <c r="O11"/>
  <c r="Q11" s="1"/>
  <c r="R11" s="1"/>
  <c r="O54"/>
  <c r="Q54" s="1"/>
  <c r="R54" s="1"/>
  <c r="O44"/>
  <c r="Q44" s="1"/>
  <c r="R44" s="1"/>
  <c r="O17"/>
  <c r="O38"/>
  <c r="Q38" s="1"/>
  <c r="R38" s="1"/>
  <c r="O47"/>
  <c r="Q47" s="1"/>
  <c r="R47" s="1"/>
  <c r="O13"/>
  <c r="Q13" s="1"/>
  <c r="R13" s="1"/>
  <c r="O55"/>
  <c r="Q55" s="1"/>
  <c r="R55" s="1"/>
  <c r="O79"/>
  <c r="Q79" s="1"/>
  <c r="R79" s="1"/>
  <c r="O69"/>
  <c r="O85"/>
  <c r="Q85" s="1"/>
  <c r="R85" s="1"/>
  <c r="O43"/>
  <c r="O25"/>
  <c r="Q25" s="1"/>
  <c r="R25" s="1"/>
  <c r="O63"/>
  <c r="Q63" s="1"/>
  <c r="R63" s="1"/>
  <c r="O12"/>
  <c r="Q12" s="1"/>
  <c r="R12" s="1"/>
  <c r="O18"/>
  <c r="Q18" s="1"/>
  <c r="R18" s="1"/>
  <c r="O53"/>
  <c r="Q53" s="1"/>
  <c r="R53" s="1"/>
  <c r="O34"/>
  <c r="O56"/>
  <c r="Q56" s="1"/>
  <c r="R56" s="1"/>
  <c r="O74"/>
  <c r="Q74" s="1"/>
  <c r="R74" s="1"/>
  <c r="O32"/>
  <c r="O86"/>
  <c r="Q86" s="1"/>
  <c r="R86" s="1"/>
  <c r="O58"/>
  <c r="Q58" s="1"/>
  <c r="R58" s="1"/>
  <c r="O59"/>
  <c r="Q59" s="1"/>
  <c r="R59" s="1"/>
  <c r="O30"/>
  <c r="Q30" s="1"/>
  <c r="R30" s="1"/>
  <c r="O8"/>
  <c r="O37"/>
  <c r="O82"/>
  <c r="Q22" l="1"/>
  <c r="Q87"/>
  <c r="Q23"/>
  <c r="Q26"/>
  <c r="Q76"/>
  <c r="R21"/>
  <c r="Q91"/>
  <c r="Q48"/>
  <c r="Q36"/>
  <c r="Q65"/>
  <c r="R65" s="1"/>
  <c r="R66"/>
  <c r="Q29"/>
  <c r="Q4"/>
  <c r="Q71"/>
  <c r="R71" s="1"/>
  <c r="Q20"/>
  <c r="R20" s="1"/>
  <c r="Q41"/>
  <c r="Q17"/>
  <c r="R17" s="1"/>
  <c r="Q43"/>
  <c r="Q69"/>
  <c r="Q34"/>
  <c r="R34" s="1"/>
  <c r="Q37"/>
  <c r="Q8"/>
  <c r="R8" s="1"/>
  <c r="Q32"/>
  <c r="R32" s="1"/>
  <c r="Q82"/>
  <c r="R69" l="1"/>
  <c r="R22"/>
  <c r="R4"/>
  <c r="R87"/>
  <c r="R23"/>
  <c r="R26"/>
  <c r="R76"/>
  <c r="R91"/>
  <c r="R48"/>
  <c r="R36"/>
  <c r="R41"/>
  <c r="R43"/>
  <c r="R15"/>
  <c r="R29"/>
  <c r="R37"/>
  <c r="R82"/>
  <c r="R93" l="1"/>
</calcChain>
</file>

<file path=xl/sharedStrings.xml><?xml version="1.0" encoding="utf-8"?>
<sst xmlns="http://schemas.openxmlformats.org/spreadsheetml/2006/main" count="444" uniqueCount="311">
  <si>
    <t>DESC</t>
  </si>
  <si>
    <t>AGUIRRE CASTELLANOS CARMEN DEL ROCIO</t>
  </si>
  <si>
    <t>ASISTENTE DE DIRECCION</t>
  </si>
  <si>
    <t>OFICIAL ALIMENTACION</t>
  </si>
  <si>
    <t>MAESTRA MATERNAL B Y C</t>
  </si>
  <si>
    <t>MAESTRA PRIMERO PREESCOLAR</t>
  </si>
  <si>
    <t>ASESORA DEL DEPTO. DE TRABAJO SOCIAL</t>
  </si>
  <si>
    <t>DIARIO INC.</t>
  </si>
  <si>
    <t>AUX. REHABILITACION</t>
  </si>
  <si>
    <t>ANDRADE SILVESTRE MARIA DEL ROCIO</t>
  </si>
  <si>
    <t>NUÑEZ HERNANDEZ DALIA HILDA</t>
  </si>
  <si>
    <t>JURIDICO</t>
  </si>
  <si>
    <t>SUBSIDIO</t>
  </si>
  <si>
    <t>CUOTA</t>
  </si>
  <si>
    <t>DIAS</t>
  </si>
  <si>
    <t>SUELDO</t>
  </si>
  <si>
    <t>SALARIO</t>
  </si>
  <si>
    <t>ISR DE-</t>
  </si>
  <si>
    <t>TOTAL</t>
  </si>
  <si>
    <t>PERCEPCION</t>
  </si>
  <si>
    <t>N O M B R E :</t>
  </si>
  <si>
    <t>TRAB</t>
  </si>
  <si>
    <t>SEMANAL</t>
  </si>
  <si>
    <t>TERMINADO</t>
  </si>
  <si>
    <t>AL EMPLEO</t>
  </si>
  <si>
    <t>RETENC.</t>
  </si>
  <si>
    <t>NETA</t>
  </si>
  <si>
    <t>0</t>
  </si>
  <si>
    <t>1</t>
  </si>
  <si>
    <t>2</t>
  </si>
  <si>
    <t>3</t>
  </si>
  <si>
    <t>LIM.</t>
  </si>
  <si>
    <t>% SOBRE</t>
  </si>
  <si>
    <t>INFERIOR</t>
  </si>
  <si>
    <t>SUP.</t>
  </si>
  <si>
    <t>FIJA</t>
  </si>
  <si>
    <t>EXCEDENTE</t>
  </si>
  <si>
    <t>-</t>
  </si>
  <si>
    <t>CANT. DE SUBSIDIO</t>
  </si>
  <si>
    <t>PARA INGRESOS</t>
  </si>
  <si>
    <t xml:space="preserve">HASTA INGRESOS </t>
  </si>
  <si>
    <t>PARA EL EMPLEO</t>
  </si>
  <si>
    <t>DE $</t>
  </si>
  <si>
    <t>DE$</t>
  </si>
  <si>
    <t>En adelante</t>
  </si>
  <si>
    <t>DE 15 DIAS</t>
  </si>
  <si>
    <t>SUBS. P/EMPLEO</t>
  </si>
  <si>
    <t>INGRESOS NETOS</t>
  </si>
  <si>
    <t>(=)</t>
  </si>
  <si>
    <t>INGRESOS ACUMULABLES</t>
  </si>
  <si>
    <t>LIMITE INFERIOR TARIFA ART. 113</t>
  </si>
  <si>
    <t>EXCEDENTE SOBRE LIMITE INGERIOR</t>
  </si>
  <si>
    <t>TASA APLICABLE S/LIMITE INFERIOR</t>
  </si>
  <si>
    <t>(-)</t>
  </si>
  <si>
    <t>(*)</t>
  </si>
  <si>
    <t>(+)</t>
  </si>
  <si>
    <t>CUOTA FIJA</t>
  </si>
  <si>
    <t>ISR CONFORME A TARIFA</t>
  </si>
  <si>
    <t>CARGO</t>
  </si>
  <si>
    <t>COORDIACION "B" DE INTENDENCIA</t>
  </si>
  <si>
    <t>DEPENDENCIA</t>
  </si>
  <si>
    <t>TRABAJADORA SOCIAL</t>
  </si>
  <si>
    <t>INTENDENCIA</t>
  </si>
  <si>
    <t>CADI</t>
  </si>
  <si>
    <t>DOCTOR</t>
  </si>
  <si>
    <t>ENFERMERA</t>
  </si>
  <si>
    <t>CASA DIA</t>
  </si>
  <si>
    <t>MAESTRA DE BAILE</t>
  </si>
  <si>
    <t>COMEDOR ASISTENCIAL</t>
  </si>
  <si>
    <t>CEJA RIVERA JANET BERENICE</t>
  </si>
  <si>
    <t>QUINCENAL</t>
  </si>
  <si>
    <t>ISR RET. O</t>
  </si>
  <si>
    <t>CARRILLO MORALES ROSALINDA</t>
  </si>
  <si>
    <t>FERNANDEZ BARAJAS SALVADOR</t>
  </si>
  <si>
    <t>MARTÌNEZ  LOPEZ ANA PAULINA</t>
  </si>
  <si>
    <t>DIAZ ALVAREZ OLIVIA</t>
  </si>
  <si>
    <t>RODRIGUEZ VELASCO BRENDA</t>
  </si>
  <si>
    <t>CRUZ AVIÑA BIBIANA</t>
  </si>
  <si>
    <t>FLORES HERRERA JUAN GABRIEL</t>
  </si>
  <si>
    <t>CASTELLANOS HERNANDEZ MARIA GUADALUPE</t>
  </si>
  <si>
    <t>CERON ALVARADO ALMA CAROLINA</t>
  </si>
  <si>
    <t>VALDIVIA ZARAGOZA JOSEFINA</t>
  </si>
  <si>
    <t>VAZQUEZ GONZALEZ DOMINGA</t>
  </si>
  <si>
    <t>LOZA VAZQUEZ MA. OFELIA</t>
  </si>
  <si>
    <t>ALVAREZ CRUZ MA. MERCEDES</t>
  </si>
  <si>
    <t>FLORES RAMOS TERESA</t>
  </si>
  <si>
    <t>AUXILIAR TESORERIA</t>
  </si>
  <si>
    <t>LOPEZ CERVANTES FABIOLA</t>
  </si>
  <si>
    <t>OFICINAS DIF</t>
  </si>
  <si>
    <t>DIRECTOR</t>
  </si>
  <si>
    <t>BASULTO LOPEZ CARLOS</t>
  </si>
  <si>
    <t>MEDINA MURILLO JUAN MANUEL</t>
  </si>
  <si>
    <t>AUX. SERV. GENERALES</t>
  </si>
  <si>
    <t xml:space="preserve"> </t>
  </si>
  <si>
    <t>GONZALEZ GAMA MARIA ISABEL</t>
  </si>
  <si>
    <t>VACA FLORES MARIA DANIELA</t>
  </si>
  <si>
    <t>MAESTRA 2o. PREESCOLAR</t>
  </si>
  <si>
    <t>GOMEZ HERRERA LILIANA</t>
  </si>
  <si>
    <t>CASTELLANOS SILVA BLANCA MONICA</t>
  </si>
  <si>
    <t>AUX. SERVICIOS GENERALES</t>
  </si>
  <si>
    <t>RAMIRES OROSCO BENJAMIN</t>
  </si>
  <si>
    <t>INTENDENTE</t>
  </si>
  <si>
    <t>AUX. PSICOLOGIA</t>
  </si>
  <si>
    <t>SISTEMA PARA EL DESARROLLO INTEGRAL DE LA FAMILIA DEL MUNICIPIO DE OCOTLAN JALISCO</t>
  </si>
  <si>
    <t>FLORES VAZQUEZ MARIA DEL REFUGIO</t>
  </si>
  <si>
    <t>AUXILIAR DE COCINA</t>
  </si>
  <si>
    <t>VILLA SANCHEZ ELIZABETH</t>
  </si>
  <si>
    <t>HERNANDEZ PEREZ MARTHA GUADALUPE</t>
  </si>
  <si>
    <t>GARCIA VENEGAS ANA ROSA</t>
  </si>
  <si>
    <t>VELADOR</t>
  </si>
  <si>
    <t>ROJO LEYVA MARIA ESTHER</t>
  </si>
  <si>
    <t>COORDINADOR ALIMENTARIA</t>
  </si>
  <si>
    <t>EN ADELANTE</t>
  </si>
  <si>
    <t>RODRIGUEZ PÉREZ SOCORRO</t>
  </si>
  <si>
    <t>OFICIAL LACTARIO</t>
  </si>
  <si>
    <t>PADRON RAZO KAREN ELIZABETH</t>
  </si>
  <si>
    <t>AUX. DE LACTANTES "C"</t>
  </si>
  <si>
    <t>PSICOLOGA</t>
  </si>
  <si>
    <t>AUX. PRIMERO PREESCOLAR</t>
  </si>
  <si>
    <t>AUX. ALIMENTARIA</t>
  </si>
  <si>
    <t>ENCARNACION PEÑA IRMA PAOLA</t>
  </si>
  <si>
    <t>GOMEZ LIMON SALVADOR</t>
  </si>
  <si>
    <t>VAZQUEZ SALAZAR SANDRA GUILLERMINA</t>
  </si>
  <si>
    <t>AUX. COCINA</t>
  </si>
  <si>
    <t>VACA VAZQUEZ DENISSE ANDREINA</t>
  </si>
  <si>
    <t>PEREZ SANCHEZ LUZ MARIA</t>
  </si>
  <si>
    <t>OTRAS</t>
  </si>
  <si>
    <t>PERCEPCIONES</t>
  </si>
  <si>
    <t>MAESTRA LACTANTES "B"</t>
  </si>
  <si>
    <t>AUX. MATERNAL "B" Y "C"</t>
  </si>
  <si>
    <t xml:space="preserve">AUX. ALIMENTARIA </t>
  </si>
  <si>
    <t>BECERRA PADILLA MAYRA ALEJANDRA</t>
  </si>
  <si>
    <t>TORRES CORTES KARLA IVONE</t>
  </si>
  <si>
    <t>CONTRERAS CHAVEZ RAUL</t>
  </si>
  <si>
    <t>MAESTRO DE BAILE</t>
  </si>
  <si>
    <t>AUX. ADMINISTRATIVO</t>
  </si>
  <si>
    <t>AUX. DE COCINA</t>
  </si>
  <si>
    <t>ROMERO CAUDILLO SANDRA LETICIA</t>
  </si>
  <si>
    <t>RODRIGUEZ OLMEDO ANA KAREN</t>
  </si>
  <si>
    <t>MAESTRA MATERNAL "A"</t>
  </si>
  <si>
    <t>RODRIGUEZ AVILA JESABET</t>
  </si>
  <si>
    <t>ELIZARRARAS TORRES MARIA DOLORES</t>
  </si>
  <si>
    <t>RODRIGUEZ GONZALEZ NANCY</t>
  </si>
  <si>
    <t>BRISEÑO PAEZ HEIDI JAZMIN</t>
  </si>
  <si>
    <t>BAUTISTA AGUILERA VIRGINIA</t>
  </si>
  <si>
    <t>AUX.DE COCINA</t>
  </si>
  <si>
    <t>CASTELLANOS VEGA ADRIANA CELINA</t>
  </si>
  <si>
    <t>CHAPA GARZA ANA MARIA</t>
  </si>
  <si>
    <t>COORDINADORT.S.</t>
  </si>
  <si>
    <t>CRUZ LARA PEDRO PABLO CARLOS ANDRES</t>
  </si>
  <si>
    <t>DELGADO ARAMBULA ELIA SOFIA</t>
  </si>
  <si>
    <t>DELGADO ARAMBULA EVANGELINA</t>
  </si>
  <si>
    <t>CONTRALOR</t>
  </si>
  <si>
    <t>TESORERIA</t>
  </si>
  <si>
    <t>GALLEGOZ ORTIZ ZAIRA BERENIICE</t>
  </si>
  <si>
    <t>AUX. ADMON</t>
  </si>
  <si>
    <t>GODINEZ CASTELLANOS MA.DEL ROSARIO</t>
  </si>
  <si>
    <t>GODINEZ VENEGAS ERICK OMAR</t>
  </si>
  <si>
    <t>AUX. DE ALIMENTARIA</t>
  </si>
  <si>
    <t>HERNANDEZ GARCIA RICARDO</t>
  </si>
  <si>
    <t>MACIEL MARTINEZ JORGE LUIS</t>
  </si>
  <si>
    <t>COORD RH. YJ URIDICO</t>
  </si>
  <si>
    <t>MALDONADO AMEZCUA CLAUDIA LUCINA</t>
  </si>
  <si>
    <t>MALDONADO AMEZCUA ROSA CELINA</t>
  </si>
  <si>
    <t>MONREAL LARIOS JONATAN EMMANUEL</t>
  </si>
  <si>
    <t>NAPOLES CASARES LAURA GRISELDA</t>
  </si>
  <si>
    <t>OCHOA GARCIA LAURA ALEJANDRA</t>
  </si>
  <si>
    <t>COOR DE ALIMENTARIA</t>
  </si>
  <si>
    <t>COOR LOGISTICA</t>
  </si>
  <si>
    <t>RAMIREZ NAVARRO GUADALUPE</t>
  </si>
  <si>
    <t>ZARAGOZA RODRIGUEZ GUADALUPE</t>
  </si>
  <si>
    <t>ZUÑIGA CASTRO JAVIER</t>
  </si>
  <si>
    <t>AUX. SERV,GRAL</t>
  </si>
  <si>
    <t>ZUÑIGA LOPEZ TERESITA DE JESUS</t>
  </si>
  <si>
    <t>COORD. PSICOLOGIA</t>
  </si>
  <si>
    <t>COCINERA</t>
  </si>
  <si>
    <t xml:space="preserve">             </t>
  </si>
  <si>
    <t>AASR7302043Q7</t>
  </si>
  <si>
    <t>FEBS600620LC7</t>
  </si>
  <si>
    <t>GOHI9002081H8</t>
  </si>
  <si>
    <t>LOCF871012VB1</t>
  </si>
  <si>
    <t>LOVO541026M80</t>
  </si>
  <si>
    <t>PARK931225RW6</t>
  </si>
  <si>
    <t>ROGN830201B49</t>
  </si>
  <si>
    <t>ROCS8612281N4</t>
  </si>
  <si>
    <t>VAVD9501182P3</t>
  </si>
  <si>
    <t>VAZJ570409JV4</t>
  </si>
  <si>
    <t>VAGD441220AV1</t>
  </si>
  <si>
    <t>VISE840507NJ4</t>
  </si>
  <si>
    <t>CAMR660220I54</t>
  </si>
  <si>
    <t>DIAO551202FL2</t>
  </si>
  <si>
    <t>MALA870402JC1</t>
  </si>
  <si>
    <t>ROLE7203151N4</t>
  </si>
  <si>
    <t>VAFD9004049D7</t>
  </si>
  <si>
    <t>NACL7702136KI</t>
  </si>
  <si>
    <t>AUCC710228Q40</t>
  </si>
  <si>
    <t>EITD911207AX8</t>
  </si>
  <si>
    <t>ROAJ8702211J7</t>
  </si>
  <si>
    <t>ROPS5907065R2</t>
  </si>
  <si>
    <t>TOCK930121Q55</t>
  </si>
  <si>
    <t>BAAV720425L7A</t>
  </si>
  <si>
    <t>CUAB750927TG2</t>
  </si>
  <si>
    <t>GOLS550822GS6</t>
  </si>
  <si>
    <t>HEPM761001NS0</t>
  </si>
  <si>
    <t>MAAC8709054R7</t>
  </si>
  <si>
    <t>ZUCJ561124E65</t>
  </si>
  <si>
    <t>ZARG901204JP6</t>
  </si>
  <si>
    <t>CERJ810621PSS</t>
  </si>
  <si>
    <t>COCR830827L17</t>
  </si>
  <si>
    <t>GAVA7711172L8</t>
  </si>
  <si>
    <t>EAPI841025551</t>
  </si>
  <si>
    <t>FOVR5901104VO</t>
  </si>
  <si>
    <t>MAAR8206305C5</t>
  </si>
  <si>
    <t>AACM781112M00</t>
  </si>
  <si>
    <t>BALCJ203189K6</t>
  </si>
  <si>
    <t>BEPM9101159N2</t>
  </si>
  <si>
    <t>BIPH8410146R2</t>
  </si>
  <si>
    <t>CABJ8502223U3</t>
  </si>
  <si>
    <t>CAHG680808I56</t>
  </si>
  <si>
    <t>CASB69060NK1</t>
  </si>
  <si>
    <t>CAVA7600725T51</t>
  </si>
  <si>
    <t>CAGX590915QV0</t>
  </si>
  <si>
    <t>CULP930902JK4</t>
  </si>
  <si>
    <t>DEAE890422</t>
  </si>
  <si>
    <t>FORT6001098S6</t>
  </si>
  <si>
    <t>GAOZ900109L49</t>
  </si>
  <si>
    <t>GOCR790407DW9</t>
  </si>
  <si>
    <t>GOVE960119BNA</t>
  </si>
  <si>
    <t>GOHL7408242K2</t>
  </si>
  <si>
    <t>HEGR900802784</t>
  </si>
  <si>
    <t>MAMJ941103G50</t>
  </si>
  <si>
    <t>MAGC851209TI6</t>
  </si>
  <si>
    <t>MEMJ631003NN2</t>
  </si>
  <si>
    <t>MOLJ940601KG2</t>
  </si>
  <si>
    <t>PESL8005185J5</t>
  </si>
  <si>
    <t>RAOB700331M1</t>
  </si>
  <si>
    <t>RAJV700527D99</t>
  </si>
  <si>
    <t>RANG911124N30</t>
  </si>
  <si>
    <t>ROOA890620F45</t>
  </si>
  <si>
    <t>ROVB890219A78</t>
  </si>
  <si>
    <t>ZULT8811085S3</t>
  </si>
  <si>
    <t>MAGAÑA GONZALEZ CARLA ISABEL</t>
  </si>
  <si>
    <t>CEAA8106021R9</t>
  </si>
  <si>
    <t>NUHD841106CS9</t>
  </si>
  <si>
    <t>RFC</t>
  </si>
  <si>
    <t>CUENTA</t>
  </si>
  <si>
    <t>CAIC 2</t>
  </si>
  <si>
    <t>CAIC 1</t>
  </si>
  <si>
    <t>CASA SAN JUAN</t>
  </si>
  <si>
    <t>DEAE760817H9A</t>
  </si>
  <si>
    <t>RAMIREZ JARAMILLO VICTOR MANUEL</t>
  </si>
  <si>
    <t>DIRECTORA</t>
  </si>
  <si>
    <t>ZAMORA AGUILAR MARICELA</t>
  </si>
  <si>
    <t>GOMEZ SANCHEZ PERLA JESSENIA</t>
  </si>
  <si>
    <t>AUX. SEGUNDO PRESCOLAR</t>
  </si>
  <si>
    <t>GOSP950926</t>
  </si>
  <si>
    <t>COMEDOR ZULA</t>
  </si>
  <si>
    <t>MAESTRA DE TERCERO DE PREESCOLAR</t>
  </si>
  <si>
    <t>ENC. CUST. PROC. PROTC. NIÑAS, NIÑOS Y ADOLESENTES EST. JAL</t>
  </si>
  <si>
    <t>BAVB741204R58</t>
  </si>
  <si>
    <t xml:space="preserve">DEL. INST. PROC. PROT. NIÑAS, NIÑOS Y ADOL. JAL </t>
  </si>
  <si>
    <t>VEMM731216NH3</t>
  </si>
  <si>
    <t xml:space="preserve">BARBA VAZQUEZ BARBARA PATRICIA </t>
  </si>
  <si>
    <t>GONZALEZ CARRILLO ANA LILIA</t>
  </si>
  <si>
    <t xml:space="preserve">HERNANDEZ ORTEGA MIRYAM BERENICE </t>
  </si>
  <si>
    <t>VENEGAS MOTA MARISA</t>
  </si>
  <si>
    <t>AUX. DE JURIDICO</t>
  </si>
  <si>
    <t>CASTELLANOS BARRAGAN  JUAN RAMON</t>
  </si>
  <si>
    <t>AUX. INTENDENCIA Y COCINA</t>
  </si>
  <si>
    <t>ESQUIVEL GUZMAN CANDY LILIANA</t>
  </si>
  <si>
    <t xml:space="preserve">AUX. EDUCATIVA </t>
  </si>
  <si>
    <t>PADILLA ESPINOZA ELISA</t>
  </si>
  <si>
    <t xml:space="preserve">GONZALEZ RAMOS PEDRO </t>
  </si>
  <si>
    <t xml:space="preserve">SERVICIOS GENERALES </t>
  </si>
  <si>
    <t>HEOM9403233P2</t>
  </si>
  <si>
    <t>EUGC9408275X1</t>
  </si>
  <si>
    <t>ZAAM700815N18</t>
  </si>
  <si>
    <t>VASS66092796A</t>
  </si>
  <si>
    <t>FOHJ741110HU2</t>
  </si>
  <si>
    <t>GOCA740302MC6</t>
  </si>
  <si>
    <t>PAEE940929PC0</t>
  </si>
  <si>
    <t>OOGL880808H33</t>
  </si>
  <si>
    <t>SUB-DIRECTOR ADMVA.</t>
  </si>
  <si>
    <t>GORP5802043Z4</t>
  </si>
  <si>
    <t xml:space="preserve">HURTADO RAZO ZAIRA MARIA </t>
  </si>
  <si>
    <t xml:space="preserve">RECEPCIONISTA </t>
  </si>
  <si>
    <t>GODINEZ FLORES MARIBEL</t>
  </si>
  <si>
    <t>ORNELAS DE LA TORRE ADRIANA GUADALUPE</t>
  </si>
  <si>
    <t xml:space="preserve">MAESTRA </t>
  </si>
  <si>
    <t>HURZ940118LC3</t>
  </si>
  <si>
    <t>OETA9412049W2</t>
  </si>
  <si>
    <t>GOFM9506042T1</t>
  </si>
  <si>
    <t>MAESTRA</t>
  </si>
  <si>
    <t>REYES NAVARRO ISMAEL</t>
  </si>
  <si>
    <t xml:space="preserve">OCHOA HERNANDEZ DIANA KAREN </t>
  </si>
  <si>
    <t>VICM930303NL2</t>
  </si>
  <si>
    <t>RENI910611NU2</t>
  </si>
  <si>
    <t>OOHD891021318</t>
  </si>
  <si>
    <t>VIRAMONTES CASTELLANOS MARCELA</t>
  </si>
  <si>
    <t xml:space="preserve">VELASCO LOPEZ ANA MARIA </t>
  </si>
  <si>
    <t>VELA8602286Q5</t>
  </si>
  <si>
    <t>PPNNA</t>
  </si>
  <si>
    <t>CASILLAS CONTRERAS RICARDO</t>
  </si>
  <si>
    <t xml:space="preserve">RODRIGUEZ PADILLA ANA KAREN </t>
  </si>
  <si>
    <t>ROPA930321FA2</t>
  </si>
  <si>
    <t>CACR890304461</t>
  </si>
  <si>
    <t>AUX. COORD. FORTALECIMIENTO DE LA  FAM.</t>
  </si>
  <si>
    <t xml:space="preserve">TITULAR  DE LA UNIDAD DE TRANSPARENCIA </t>
  </si>
  <si>
    <t>LOPEZ ANDRADE CLAUDIA GABRIELA</t>
  </si>
  <si>
    <t>LOAC7612115B0</t>
  </si>
  <si>
    <t>DEL 1 AL 15 DE DICIEMBRE  2016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</si>
</sst>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-mmm\-\y\y"/>
    <numFmt numFmtId="165" formatCode="&quot;$&quot;#,##0_);\(&quot;$&quot;#,##0\)"/>
    <numFmt numFmtId="166" formatCode="0.000%"/>
    <numFmt numFmtId="167" formatCode="&quot;$&quot;#,##0.00_);\(&quot;$&quot;#,##0.00\)"/>
    <numFmt numFmtId="168" formatCode="0.0000_);\(0.0000\)"/>
    <numFmt numFmtId="169" formatCode="#,##0.0000_);\(#,##0.0000\)"/>
    <numFmt numFmtId="170" formatCode="0.0000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6"/>
      <color indexed="12"/>
      <name val="Arial Narrow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 applyProtection="1">
      <alignment horizontal="center"/>
    </xf>
    <xf numFmtId="39" fontId="2" fillId="0" borderId="0" xfId="0" applyNumberFormat="1" applyFont="1" applyProtection="1"/>
    <xf numFmtId="10" fontId="2" fillId="0" borderId="0" xfId="0" applyNumberFormat="1" applyFont="1" applyProtection="1"/>
    <xf numFmtId="39" fontId="2" fillId="0" borderId="0" xfId="0" applyNumberFormat="1" applyFont="1" applyAlignment="1" applyProtection="1">
      <alignment horizontal="center"/>
    </xf>
    <xf numFmtId="43" fontId="2" fillId="0" borderId="0" xfId="1" applyFont="1" applyProtection="1"/>
    <xf numFmtId="39" fontId="2" fillId="0" borderId="0" xfId="0" applyNumberFormat="1" applyFont="1" applyAlignment="1" applyProtection="1">
      <alignment horizontal="right"/>
    </xf>
    <xf numFmtId="0" fontId="2" fillId="0" borderId="0" xfId="0" applyFont="1"/>
    <xf numFmtId="0" fontId="2" fillId="0" borderId="0" xfId="0" applyFont="1" applyAlignment="1" applyProtection="1">
      <alignment horizontal="fill"/>
    </xf>
    <xf numFmtId="39" fontId="2" fillId="0" borderId="0" xfId="0" applyNumberFormat="1" applyFont="1"/>
    <xf numFmtId="167" fontId="2" fillId="0" borderId="0" xfId="0" applyNumberFormat="1" applyFont="1" applyProtection="1"/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6" fillId="0" borderId="0" xfId="0" applyFont="1" applyFill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/>
    <xf numFmtId="164" fontId="8" fillId="0" borderId="0" xfId="0" applyNumberFormat="1" applyFont="1" applyFill="1"/>
    <xf numFmtId="0" fontId="7" fillId="0" borderId="0" xfId="0" applyNumberFormat="1" applyFont="1" applyFill="1" applyBorder="1" applyAlignment="1" applyProtection="1">
      <alignment horizontal="left"/>
    </xf>
    <xf numFmtId="39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39" fontId="7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/>
    <xf numFmtId="0" fontId="12" fillId="0" borderId="0" xfId="0" applyFont="1" applyFill="1" applyAlignment="1" applyProtection="1">
      <alignment horizontal="left"/>
    </xf>
    <xf numFmtId="10" fontId="12" fillId="0" borderId="0" xfId="0" applyNumberFormat="1" applyFont="1" applyFill="1" applyProtection="1"/>
    <xf numFmtId="166" fontId="12" fillId="0" borderId="0" xfId="0" applyNumberFormat="1" applyFont="1" applyFill="1" applyProtection="1"/>
    <xf numFmtId="37" fontId="7" fillId="0" borderId="0" xfId="0" applyNumberFormat="1" applyFont="1" applyFill="1" applyBorder="1" applyAlignment="1">
      <alignment horizontal="center"/>
    </xf>
    <xf numFmtId="39" fontId="12" fillId="0" borderId="0" xfId="0" applyNumberFormat="1" applyFont="1" applyFill="1" applyProtection="1"/>
    <xf numFmtId="3" fontId="7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/>
    <xf numFmtId="0" fontId="12" fillId="0" borderId="0" xfId="0" applyFont="1" applyFill="1" applyAlignment="1" applyProtection="1">
      <alignment horizontal="center"/>
    </xf>
    <xf numFmtId="2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fill"/>
    </xf>
    <xf numFmtId="39" fontId="8" fillId="0" borderId="0" xfId="0" applyNumberFormat="1" applyFont="1" applyFill="1" applyProtection="1"/>
    <xf numFmtId="10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center"/>
    </xf>
    <xf numFmtId="167" fontId="8" fillId="0" borderId="0" xfId="0" applyNumberFormat="1" applyFont="1" applyFill="1" applyProtection="1"/>
    <xf numFmtId="37" fontId="8" fillId="0" borderId="0" xfId="0" applyNumberFormat="1" applyFont="1" applyFill="1" applyProtection="1"/>
    <xf numFmtId="43" fontId="8" fillId="0" borderId="0" xfId="1" applyFont="1" applyFill="1" applyProtection="1"/>
    <xf numFmtId="39" fontId="8" fillId="0" borderId="0" xfId="0" applyNumberFormat="1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left"/>
    </xf>
    <xf numFmtId="37" fontId="13" fillId="0" borderId="0" xfId="0" applyNumberFormat="1" applyFont="1" applyFill="1" applyProtection="1">
      <protection locked="0"/>
    </xf>
    <xf numFmtId="168" fontId="8" fillId="0" borderId="0" xfId="0" applyNumberFormat="1" applyFont="1" applyFill="1" applyProtection="1"/>
    <xf numFmtId="169" fontId="8" fillId="0" borderId="0" xfId="0" applyNumberFormat="1" applyFont="1" applyFill="1" applyAlignment="1" applyProtection="1">
      <alignment horizontal="left"/>
    </xf>
    <xf numFmtId="170" fontId="8" fillId="0" borderId="0" xfId="0" applyNumberFormat="1" applyFont="1" applyFill="1"/>
    <xf numFmtId="37" fontId="8" fillId="0" borderId="0" xfId="0" applyNumberFormat="1" applyFont="1" applyFill="1" applyAlignment="1" applyProtection="1">
      <alignment horizontal="fill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164" fontId="5" fillId="0" borderId="0" xfId="0" applyNumberFormat="1" applyFont="1" applyFill="1"/>
    <xf numFmtId="37" fontId="7" fillId="0" borderId="0" xfId="0" applyNumberFormat="1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Protection="1"/>
    <xf numFmtId="4" fontId="8" fillId="0" borderId="0" xfId="0" applyNumberFormat="1" applyFont="1" applyFill="1" applyAlignment="1" applyProtection="1">
      <alignment horizontal="right"/>
    </xf>
    <xf numFmtId="4" fontId="8" fillId="0" borderId="0" xfId="0" applyNumberFormat="1" applyFont="1" applyFill="1"/>
    <xf numFmtId="37" fontId="8" fillId="0" borderId="0" xfId="0" applyNumberFormat="1" applyFont="1" applyFill="1"/>
    <xf numFmtId="1" fontId="8" fillId="0" borderId="0" xfId="0" applyNumberFormat="1" applyFont="1" applyFill="1"/>
    <xf numFmtId="1" fontId="4" fillId="0" borderId="0" xfId="0" applyNumberFormat="1" applyFont="1" applyFill="1"/>
    <xf numFmtId="37" fontId="4" fillId="0" borderId="0" xfId="0" applyNumberFormat="1" applyFont="1" applyFill="1"/>
    <xf numFmtId="0" fontId="9" fillId="0" borderId="0" xfId="0" applyFont="1" applyFill="1" applyProtection="1"/>
    <xf numFmtId="0" fontId="8" fillId="0" borderId="0" xfId="0" applyFont="1" applyFill="1" applyProtection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center"/>
    </xf>
    <xf numFmtId="39" fontId="6" fillId="0" borderId="1" xfId="0" applyNumberFormat="1" applyFont="1" applyFill="1" applyBorder="1" applyAlignment="1" applyProtection="1">
      <alignment horizontal="center"/>
      <protection locked="0"/>
    </xf>
    <xf numFmtId="39" fontId="6" fillId="0" borderId="1" xfId="0" applyNumberFormat="1" applyFont="1" applyFill="1" applyBorder="1" applyAlignment="1" applyProtection="1">
      <alignment horizontal="center"/>
    </xf>
    <xf numFmtId="0" fontId="11" fillId="0" borderId="0" xfId="0" applyFont="1" applyFill="1"/>
    <xf numFmtId="1" fontId="9" fillId="0" borderId="0" xfId="0" applyNumberFormat="1" applyFont="1" applyFill="1"/>
    <xf numFmtId="1" fontId="8" fillId="0" borderId="0" xfId="0" applyNumberFormat="1" applyFont="1" applyFill="1"/>
    <xf numFmtId="0" fontId="8" fillId="0" borderId="0" xfId="0" applyFont="1" applyFill="1"/>
    <xf numFmtId="37" fontId="8" fillId="0" borderId="0" xfId="0" applyNumberFormat="1" applyFont="1" applyFill="1"/>
    <xf numFmtId="164" fontId="8" fillId="0" borderId="0" xfId="0" applyNumberFormat="1" applyFont="1" applyFill="1"/>
    <xf numFmtId="0" fontId="10" fillId="0" borderId="0" xfId="0" applyFont="1" applyFill="1"/>
    <xf numFmtId="0" fontId="7" fillId="0" borderId="0" xfId="0" applyNumberFormat="1" applyFont="1" applyFill="1" applyBorder="1" applyAlignment="1" applyProtection="1">
      <alignment horizontal="center"/>
      <protection locked="0"/>
    </xf>
    <xf numFmtId="44" fontId="7" fillId="0" borderId="0" xfId="2" applyFont="1" applyFill="1" applyBorder="1" applyAlignment="1" applyProtection="1">
      <alignment horizontal="center"/>
      <protection locked="0"/>
    </xf>
    <xf numFmtId="37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4" fillId="0" borderId="2" xfId="0" applyFont="1" applyFill="1" applyBorder="1"/>
    <xf numFmtId="0" fontId="15" fillId="0" borderId="1" xfId="0" applyFont="1" applyFill="1" applyBorder="1"/>
    <xf numFmtId="0" fontId="14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23" sqref="C23"/>
    </sheetView>
  </sheetViews>
  <sheetFormatPr baseColWidth="10" defaultRowHeight="12.75"/>
  <cols>
    <col min="2" max="2" width="41.42578125" customWidth="1"/>
  </cols>
  <sheetData>
    <row r="1" spans="1:9">
      <c r="F1" s="1" t="s">
        <v>31</v>
      </c>
      <c r="G1" s="1" t="s">
        <v>31</v>
      </c>
      <c r="H1" s="1" t="s">
        <v>13</v>
      </c>
      <c r="I1" s="1" t="s">
        <v>32</v>
      </c>
    </row>
    <row r="2" spans="1:9">
      <c r="F2" s="1" t="s">
        <v>33</v>
      </c>
      <c r="G2" s="1" t="s">
        <v>34</v>
      </c>
      <c r="H2" s="1" t="s">
        <v>35</v>
      </c>
      <c r="I2" s="1" t="s">
        <v>36</v>
      </c>
    </row>
    <row r="3" spans="1:9">
      <c r="F3" s="8" t="s">
        <v>37</v>
      </c>
      <c r="G3" s="8" t="s">
        <v>37</v>
      </c>
      <c r="H3" s="8" t="s">
        <v>37</v>
      </c>
      <c r="I3" s="8" t="s">
        <v>37</v>
      </c>
    </row>
    <row r="4" spans="1:9">
      <c r="B4" t="s">
        <v>14</v>
      </c>
      <c r="F4" s="2">
        <v>0.01</v>
      </c>
      <c r="G4" s="2">
        <v>496.07</v>
      </c>
      <c r="H4" s="2">
        <v>0</v>
      </c>
      <c r="I4" s="3">
        <v>1.9199999999999998E-2</v>
      </c>
    </row>
    <row r="5" spans="1:9">
      <c r="B5" t="s">
        <v>47</v>
      </c>
      <c r="F5" s="2">
        <v>496.08</v>
      </c>
      <c r="G5" s="2">
        <v>4210.41</v>
      </c>
      <c r="H5" s="2">
        <v>9.52</v>
      </c>
      <c r="I5" s="3">
        <v>6.4000000000000001E-2</v>
      </c>
    </row>
    <row r="6" spans="1:9">
      <c r="F6" s="2">
        <v>4210.42</v>
      </c>
      <c r="G6" s="2">
        <v>7399.42</v>
      </c>
      <c r="H6" s="2">
        <v>247.23</v>
      </c>
      <c r="I6" s="3">
        <v>0.10879999999999999</v>
      </c>
    </row>
    <row r="7" spans="1:9">
      <c r="F7" s="2">
        <v>7399.43</v>
      </c>
      <c r="G7" s="2">
        <v>8601.5</v>
      </c>
      <c r="H7" s="2">
        <v>594.24</v>
      </c>
      <c r="I7" s="3">
        <v>0.16</v>
      </c>
    </row>
    <row r="8" spans="1:9">
      <c r="F8" s="2">
        <v>8601.51</v>
      </c>
      <c r="G8" s="2">
        <v>10298.35</v>
      </c>
      <c r="H8" s="2">
        <v>786.55</v>
      </c>
      <c r="I8" s="3">
        <v>0.1792</v>
      </c>
    </row>
    <row r="9" spans="1:9">
      <c r="F9" s="2">
        <v>10298.36</v>
      </c>
      <c r="G9" s="2">
        <v>20770.29</v>
      </c>
      <c r="H9" s="2">
        <v>1090.6199999999999</v>
      </c>
      <c r="I9" s="3">
        <v>0.21360000000000001</v>
      </c>
    </row>
    <row r="10" spans="1:9">
      <c r="A10" t="s">
        <v>48</v>
      </c>
      <c r="B10" t="s">
        <v>49</v>
      </c>
      <c r="F10" s="2">
        <v>20770.3</v>
      </c>
      <c r="G10" s="2">
        <v>32736.383000000002</v>
      </c>
      <c r="H10" s="2">
        <v>3327.42</v>
      </c>
      <c r="I10" s="3">
        <v>0.23519999999999999</v>
      </c>
    </row>
    <row r="11" spans="1:9">
      <c r="A11" t="s">
        <v>53</v>
      </c>
      <c r="B11" t="s">
        <v>50</v>
      </c>
      <c r="F11" s="2">
        <v>32736.84</v>
      </c>
      <c r="G11" s="4">
        <v>999999</v>
      </c>
      <c r="H11" s="2">
        <v>6141.95</v>
      </c>
      <c r="I11" s="3">
        <v>0.3</v>
      </c>
    </row>
    <row r="12" spans="1:9">
      <c r="A12" t="s">
        <v>48</v>
      </c>
      <c r="B12" t="s">
        <v>51</v>
      </c>
      <c r="F12" s="2"/>
      <c r="G12" s="9"/>
      <c r="H12" s="2"/>
      <c r="I12" s="3"/>
    </row>
    <row r="13" spans="1:9">
      <c r="A13" t="s">
        <v>54</v>
      </c>
      <c r="B13" t="s">
        <v>52</v>
      </c>
      <c r="F13" s="2"/>
      <c r="G13" s="7"/>
      <c r="H13" s="2"/>
      <c r="I13" s="3"/>
    </row>
    <row r="14" spans="1:9">
      <c r="F14" s="7"/>
      <c r="G14" s="2"/>
      <c r="H14" s="1"/>
      <c r="I14" s="10"/>
    </row>
    <row r="15" spans="1:9">
      <c r="A15" t="s">
        <v>55</v>
      </c>
      <c r="B15" t="s">
        <v>56</v>
      </c>
      <c r="F15" s="7"/>
      <c r="G15" s="7"/>
      <c r="H15" s="1"/>
      <c r="I15" s="10"/>
    </row>
    <row r="16" spans="1:9">
      <c r="A16" t="s">
        <v>48</v>
      </c>
      <c r="B16" t="s">
        <v>57</v>
      </c>
      <c r="F16" s="7"/>
      <c r="G16" s="7"/>
      <c r="H16" s="7"/>
      <c r="I16" s="7"/>
    </row>
    <row r="17" spans="6:9">
      <c r="F17" s="1"/>
      <c r="G17" s="1"/>
      <c r="H17" s="1" t="s">
        <v>38</v>
      </c>
      <c r="I17" s="1"/>
    </row>
    <row r="18" spans="6:9">
      <c r="F18" s="1" t="s">
        <v>39</v>
      </c>
      <c r="G18" s="1" t="s">
        <v>40</v>
      </c>
      <c r="H18" s="1" t="s">
        <v>41</v>
      </c>
      <c r="I18" s="1"/>
    </row>
    <row r="19" spans="6:9">
      <c r="F19" s="1" t="s">
        <v>42</v>
      </c>
      <c r="G19" s="1" t="s">
        <v>43</v>
      </c>
      <c r="H19" s="1" t="s">
        <v>22</v>
      </c>
      <c r="I19" s="1"/>
    </row>
    <row r="20" spans="6:9">
      <c r="F20" s="5">
        <v>0.01</v>
      </c>
      <c r="G20" s="5">
        <v>872.85</v>
      </c>
      <c r="H20" s="2">
        <v>200.85</v>
      </c>
      <c r="I20" s="3"/>
    </row>
    <row r="21" spans="6:9">
      <c r="F21" s="5">
        <v>1768.97</v>
      </c>
      <c r="G21" s="5">
        <v>1309.2</v>
      </c>
      <c r="H21" s="2">
        <v>200.7</v>
      </c>
      <c r="I21" s="3"/>
    </row>
    <row r="22" spans="6:9">
      <c r="F22" s="5">
        <f t="shared" ref="F22:F30" si="0">G21+0.01</f>
        <v>1309.21</v>
      </c>
      <c r="G22" s="5">
        <v>1713.6</v>
      </c>
      <c r="H22" s="2">
        <v>200.7</v>
      </c>
      <c r="I22" s="3"/>
    </row>
    <row r="23" spans="6:9">
      <c r="F23" s="5">
        <f t="shared" si="0"/>
        <v>1713.61</v>
      </c>
      <c r="G23" s="5">
        <v>1745.7</v>
      </c>
      <c r="H23" s="2">
        <v>193.8</v>
      </c>
      <c r="I23" s="3"/>
    </row>
    <row r="24" spans="6:9">
      <c r="F24" s="5">
        <f t="shared" si="0"/>
        <v>1745.71</v>
      </c>
      <c r="G24" s="5">
        <v>2193.75</v>
      </c>
      <c r="H24" s="2">
        <v>188.7</v>
      </c>
      <c r="I24" s="3"/>
    </row>
    <row r="25" spans="6:9">
      <c r="F25" s="5">
        <f t="shared" si="0"/>
        <v>2193.7600000000002</v>
      </c>
      <c r="G25" s="5">
        <v>2327.5500000000002</v>
      </c>
      <c r="H25" s="2">
        <v>174.75</v>
      </c>
      <c r="I25" s="3"/>
    </row>
    <row r="26" spans="6:9">
      <c r="F26" s="5">
        <f t="shared" si="0"/>
        <v>2327.5600000000004</v>
      </c>
      <c r="G26" s="5">
        <v>2632.65</v>
      </c>
      <c r="H26" s="2">
        <v>160.35</v>
      </c>
      <c r="I26" s="3"/>
    </row>
    <row r="27" spans="6:9">
      <c r="F27" s="5">
        <f t="shared" si="0"/>
        <v>2632.6600000000003</v>
      </c>
      <c r="G27" s="5">
        <v>3071.4</v>
      </c>
      <c r="H27" s="2">
        <v>145.35</v>
      </c>
      <c r="I27" s="3"/>
    </row>
    <row r="28" spans="6:9">
      <c r="F28" s="5">
        <f t="shared" si="0"/>
        <v>3071.4100000000003</v>
      </c>
      <c r="G28" s="5">
        <v>3510.15</v>
      </c>
      <c r="H28" s="2">
        <v>125.1</v>
      </c>
      <c r="I28" s="3"/>
    </row>
    <row r="29" spans="6:9">
      <c r="F29" s="5">
        <f t="shared" si="0"/>
        <v>3510.1600000000003</v>
      </c>
      <c r="G29" s="5">
        <v>3642.6</v>
      </c>
      <c r="H29" s="2">
        <v>107.4</v>
      </c>
      <c r="I29" s="3"/>
    </row>
    <row r="30" spans="6:9">
      <c r="F30" s="5">
        <f t="shared" si="0"/>
        <v>3642.61</v>
      </c>
      <c r="G30" s="6" t="s">
        <v>44</v>
      </c>
      <c r="H30" s="2">
        <v>0</v>
      </c>
      <c r="I30" s="3"/>
    </row>
    <row r="31" spans="6:9">
      <c r="F31" s="5"/>
      <c r="G31" s="5"/>
      <c r="H31" s="2"/>
      <c r="I31" s="3"/>
    </row>
    <row r="32" spans="6:9">
      <c r="F32" s="7"/>
      <c r="G32" s="7"/>
      <c r="H32" s="7"/>
      <c r="I32" s="7"/>
    </row>
    <row r="33" spans="6:9">
      <c r="F33" s="7"/>
      <c r="G33" s="7"/>
      <c r="H33" s="7"/>
      <c r="I33" s="7"/>
    </row>
    <row r="34" spans="6:9">
      <c r="F34" s="7"/>
      <c r="G34" s="7"/>
      <c r="H34" s="7"/>
      <c r="I34" s="7"/>
    </row>
    <row r="35" spans="6:9">
      <c r="F35" s="7"/>
      <c r="G35" s="7"/>
      <c r="H35" s="7"/>
      <c r="I35" s="7"/>
    </row>
    <row r="36" spans="6:9">
      <c r="F36" s="7"/>
      <c r="G36" s="7"/>
      <c r="H36" s="7"/>
      <c r="I36" s="7"/>
    </row>
    <row r="37" spans="6:9">
      <c r="F37" s="7"/>
      <c r="G37" s="7"/>
      <c r="H37" s="7"/>
      <c r="I37" s="7"/>
    </row>
    <row r="38" spans="6:9">
      <c r="F38" s="7"/>
      <c r="G38" s="7"/>
      <c r="H38" s="7"/>
      <c r="I38" s="7"/>
    </row>
  </sheetData>
  <phoneticPr fontId="3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08"/>
  <sheetViews>
    <sheetView tabSelected="1" zoomScale="85" zoomScaleNormal="85" workbookViewId="0">
      <selection activeCell="R4" sqref="R4:R93"/>
    </sheetView>
  </sheetViews>
  <sheetFormatPr baseColWidth="10" defaultColWidth="11.42578125" defaultRowHeight="13.5" outlineLevelRow="1"/>
  <cols>
    <col min="1" max="1" width="4.28515625" style="13" customWidth="1"/>
    <col min="2" max="2" width="46.5703125" style="17" customWidth="1"/>
    <col min="3" max="3" width="16.140625" style="17" hidden="1" customWidth="1"/>
    <col min="4" max="4" width="13.140625" style="17" hidden="1" customWidth="1"/>
    <col min="5" max="5" width="33.42578125" style="17" customWidth="1"/>
    <col min="6" max="6" width="16.42578125" style="13" hidden="1" customWidth="1"/>
    <col min="7" max="7" width="1.5703125" style="13" hidden="1" customWidth="1"/>
    <col min="8" max="8" width="5.28515625" style="95" customWidth="1"/>
    <col min="9" max="9" width="13.7109375" style="39" bestFit="1" customWidth="1"/>
    <col min="10" max="10" width="17.85546875" style="95" bestFit="1" customWidth="1"/>
    <col min="11" max="11" width="12.28515625" style="95" hidden="1" customWidth="1"/>
    <col min="12" max="12" width="10.28515625" style="95" customWidth="1"/>
    <col min="13" max="13" width="8" style="95" hidden="1" customWidth="1"/>
    <col min="14" max="14" width="10.5703125" style="95" hidden="1" customWidth="1"/>
    <col min="15" max="15" width="13" style="95" customWidth="1"/>
    <col min="16" max="16" width="12.5703125" style="95" customWidth="1"/>
    <col min="17" max="17" width="10.28515625" style="95" bestFit="1" customWidth="1"/>
    <col min="18" max="18" width="16.28515625" style="95" customWidth="1"/>
    <col min="19" max="19" width="15.85546875" style="15" customWidth="1"/>
    <col min="20" max="20" width="15.85546875" style="14" customWidth="1"/>
    <col min="21" max="21" width="18" style="14" customWidth="1"/>
    <col min="22" max="22" width="14.42578125" style="14" customWidth="1"/>
    <col min="23" max="23" width="12.140625" style="14" bestFit="1" customWidth="1"/>
    <col min="24" max="24" width="15.5703125" style="14" customWidth="1"/>
    <col min="25" max="25" width="38.42578125" style="14" customWidth="1"/>
    <col min="26" max="27" width="16.7109375" style="14" customWidth="1"/>
    <col min="28" max="28" width="15.5703125" style="14" customWidth="1"/>
    <col min="29" max="29" width="13.28515625" style="14" customWidth="1"/>
    <col min="30" max="30" width="14.42578125" style="14"/>
    <col min="31" max="31" width="16.7109375" style="14" customWidth="1"/>
    <col min="32" max="16384" width="11.42578125" style="14"/>
  </cols>
  <sheetData>
    <row r="1" spans="1:33" s="11" customFormat="1" ht="15" customHeight="1">
      <c r="B1" s="55" t="s">
        <v>103</v>
      </c>
      <c r="C1" s="55"/>
      <c r="D1" s="55"/>
      <c r="E1" s="55"/>
      <c r="F1" s="12"/>
      <c r="G1" s="12"/>
      <c r="H1" s="56"/>
      <c r="I1" s="55" t="s">
        <v>310</v>
      </c>
      <c r="J1" s="56"/>
      <c r="K1" s="56"/>
      <c r="L1" s="56"/>
      <c r="M1" s="56"/>
      <c r="N1" s="56"/>
      <c r="O1" s="56"/>
      <c r="P1" s="56"/>
      <c r="Q1" s="56"/>
      <c r="R1" s="56"/>
      <c r="S1" s="78"/>
      <c r="X1" s="12"/>
    </row>
    <row r="2" spans="1:33" ht="15" customHeight="1">
      <c r="A2" s="18"/>
      <c r="B2" s="90"/>
      <c r="C2" s="90"/>
      <c r="D2" s="90"/>
      <c r="E2" s="90"/>
      <c r="F2" s="18"/>
      <c r="G2" s="18"/>
      <c r="H2" s="19" t="s">
        <v>14</v>
      </c>
      <c r="I2" s="20" t="s">
        <v>16</v>
      </c>
      <c r="J2" s="21" t="s">
        <v>15</v>
      </c>
      <c r="K2" s="21" t="s">
        <v>17</v>
      </c>
      <c r="L2" s="21" t="s">
        <v>12</v>
      </c>
      <c r="M2" s="21"/>
      <c r="N2" s="21" t="s">
        <v>126</v>
      </c>
      <c r="O2" s="21" t="s">
        <v>71</v>
      </c>
      <c r="P2" s="21" t="s">
        <v>0</v>
      </c>
      <c r="Q2" s="21" t="s">
        <v>18</v>
      </c>
      <c r="R2" s="21" t="s">
        <v>19</v>
      </c>
      <c r="S2" s="79"/>
      <c r="T2" s="64"/>
      <c r="V2" s="64"/>
      <c r="X2" s="63"/>
      <c r="Y2" s="24"/>
    </row>
    <row r="3" spans="1:33" s="16" customFormat="1" ht="15" customHeight="1">
      <c r="A3" s="18"/>
      <c r="B3" s="21" t="s">
        <v>20</v>
      </c>
      <c r="C3" s="21" t="s">
        <v>244</v>
      </c>
      <c r="D3" s="21" t="s">
        <v>245</v>
      </c>
      <c r="E3" s="21" t="s">
        <v>58</v>
      </c>
      <c r="F3" s="21" t="s">
        <v>60</v>
      </c>
      <c r="G3" s="21"/>
      <c r="H3" s="21" t="s">
        <v>21</v>
      </c>
      <c r="I3" s="22" t="s">
        <v>7</v>
      </c>
      <c r="J3" s="21" t="s">
        <v>70</v>
      </c>
      <c r="K3" s="21" t="s">
        <v>23</v>
      </c>
      <c r="L3" s="21" t="s">
        <v>24</v>
      </c>
      <c r="M3" s="21"/>
      <c r="N3" s="21" t="s">
        <v>127</v>
      </c>
      <c r="O3" s="21" t="s">
        <v>46</v>
      </c>
      <c r="P3" s="21"/>
      <c r="Q3" s="21" t="s">
        <v>25</v>
      </c>
      <c r="R3" s="21" t="s">
        <v>26</v>
      </c>
      <c r="S3" s="78"/>
    </row>
    <row r="4" spans="1:33" ht="15" customHeight="1">
      <c r="A4" s="70">
        <v>1</v>
      </c>
      <c r="B4" s="72" t="s">
        <v>9</v>
      </c>
      <c r="C4" s="92" t="s">
        <v>177</v>
      </c>
      <c r="D4" s="72">
        <v>2700286478</v>
      </c>
      <c r="E4" s="72" t="s">
        <v>105</v>
      </c>
      <c r="F4" s="72" t="s">
        <v>63</v>
      </c>
      <c r="G4" s="73"/>
      <c r="H4" s="74">
        <v>15</v>
      </c>
      <c r="I4" s="75">
        <v>115.02</v>
      </c>
      <c r="J4" s="76">
        <f t="shared" ref="J4:J22" si="0">I4*H4</f>
        <v>1725.3</v>
      </c>
      <c r="K4" s="77">
        <f t="shared" ref="K4:K22" si="1">ROUND((((J4)-VLOOKUP(J4,TARIFA,1))*VLOOKUP(J4,TARIFA,4))+VLOOKUP(J4,TARIFA,3),2)</f>
        <v>99.4</v>
      </c>
      <c r="L4" s="77">
        <f t="shared" ref="L4:L22" si="2">ROUND((((J4-VLOOKUP(J4,TARIFA,1))*VLOOKUP(J4,TARIFA,4))*VLOOKUP(J4,SUBSIDIO,4))+VLOOKUP(J4,SUBSIDIO,3),2)</f>
        <v>193.8</v>
      </c>
      <c r="M4" s="77">
        <v>0</v>
      </c>
      <c r="N4" s="77">
        <v>0</v>
      </c>
      <c r="O4" s="77">
        <f t="shared" ref="O4:O22" si="3">K4-L4</f>
        <v>-94.4</v>
      </c>
      <c r="P4" s="77">
        <v>0</v>
      </c>
      <c r="Q4" s="77">
        <f t="shared" ref="Q4:Q22" si="4">O4+P4</f>
        <v>-94.4</v>
      </c>
      <c r="R4" s="77">
        <f>J4+M4+N4-Q4</f>
        <v>1819.7</v>
      </c>
      <c r="S4" s="79"/>
      <c r="T4" s="64"/>
      <c r="V4" s="64"/>
      <c r="X4" s="63"/>
      <c r="Y4" s="24"/>
    </row>
    <row r="5" spans="1:33" ht="15" customHeight="1">
      <c r="A5" s="70">
        <v>2</v>
      </c>
      <c r="B5" s="72" t="s">
        <v>98</v>
      </c>
      <c r="C5" s="92" t="s">
        <v>219</v>
      </c>
      <c r="D5" s="72">
        <v>2700286095</v>
      </c>
      <c r="E5" s="72" t="s">
        <v>268</v>
      </c>
      <c r="F5" s="72" t="s">
        <v>63</v>
      </c>
      <c r="G5" s="72"/>
      <c r="H5" s="74">
        <v>13</v>
      </c>
      <c r="I5" s="75">
        <v>127.12</v>
      </c>
      <c r="J5" s="76">
        <f t="shared" si="0"/>
        <v>1652.56</v>
      </c>
      <c r="K5" s="77">
        <f t="shared" si="1"/>
        <v>94.75</v>
      </c>
      <c r="L5" s="77">
        <f t="shared" si="2"/>
        <v>200.7</v>
      </c>
      <c r="M5" s="77">
        <v>0</v>
      </c>
      <c r="N5" s="77">
        <v>0</v>
      </c>
      <c r="O5" s="77">
        <f t="shared" si="3"/>
        <v>-105.94999999999999</v>
      </c>
      <c r="P5" s="77">
        <v>0</v>
      </c>
      <c r="Q5" s="77">
        <f t="shared" si="4"/>
        <v>-105.94999999999999</v>
      </c>
      <c r="R5" s="77">
        <f t="shared" ref="R5:R22" si="5">J5+M5+N5-Q5</f>
        <v>1758.51</v>
      </c>
      <c r="S5" s="79"/>
      <c r="T5" s="64"/>
      <c r="V5" s="64"/>
      <c r="X5" s="63"/>
      <c r="Y5" s="24"/>
    </row>
    <row r="6" spans="1:33" s="81" customFormat="1" ht="15" customHeight="1">
      <c r="A6" s="70">
        <v>3</v>
      </c>
      <c r="B6" s="72" t="s">
        <v>269</v>
      </c>
      <c r="C6" s="92" t="s">
        <v>275</v>
      </c>
      <c r="D6" s="72">
        <v>2700290440</v>
      </c>
      <c r="E6" s="72" t="s">
        <v>270</v>
      </c>
      <c r="F6" s="72" t="s">
        <v>63</v>
      </c>
      <c r="G6" s="72"/>
      <c r="H6" s="74">
        <v>14</v>
      </c>
      <c r="I6" s="75">
        <v>115</v>
      </c>
      <c r="J6" s="76">
        <f t="shared" si="0"/>
        <v>1610</v>
      </c>
      <c r="K6" s="77">
        <f t="shared" si="1"/>
        <v>92.02</v>
      </c>
      <c r="L6" s="77">
        <f t="shared" si="2"/>
        <v>200.7</v>
      </c>
      <c r="M6" s="77"/>
      <c r="N6" s="77">
        <v>0</v>
      </c>
      <c r="O6" s="77">
        <f t="shared" si="3"/>
        <v>-108.67999999999999</v>
      </c>
      <c r="P6" s="77">
        <v>0</v>
      </c>
      <c r="Q6" s="77">
        <f t="shared" si="4"/>
        <v>-108.67999999999999</v>
      </c>
      <c r="R6" s="77">
        <f t="shared" si="5"/>
        <v>1718.68</v>
      </c>
      <c r="S6" s="79"/>
      <c r="T6" s="80"/>
      <c r="V6" s="80"/>
      <c r="X6" s="82"/>
      <c r="Y6" s="83"/>
    </row>
    <row r="7" spans="1:33" s="84" customFormat="1" ht="15" customHeight="1">
      <c r="A7" s="70">
        <v>4</v>
      </c>
      <c r="B7" s="72" t="s">
        <v>253</v>
      </c>
      <c r="C7" s="92" t="s">
        <v>255</v>
      </c>
      <c r="D7" s="72">
        <v>2700288438</v>
      </c>
      <c r="E7" s="71" t="s">
        <v>254</v>
      </c>
      <c r="F7" s="72" t="s">
        <v>63</v>
      </c>
      <c r="G7" s="72"/>
      <c r="H7" s="74">
        <v>14</v>
      </c>
      <c r="I7" s="75">
        <v>128.19</v>
      </c>
      <c r="J7" s="76">
        <f t="shared" ref="J7" si="6">I7*H7</f>
        <v>1794.6599999999999</v>
      </c>
      <c r="K7" s="77">
        <f t="shared" ref="K7" si="7">ROUND((((J7)-VLOOKUP(J7,TARIFA,1))*VLOOKUP(J7,TARIFA,4))+VLOOKUP(J7,TARIFA,3),2)</f>
        <v>103.84</v>
      </c>
      <c r="L7" s="77">
        <f t="shared" ref="L7" si="8">ROUND((((J7-VLOOKUP(J7,TARIFA,1))*VLOOKUP(J7,TARIFA,4))*VLOOKUP(J7,SUBSIDIO,4))+VLOOKUP(J7,SUBSIDIO,3),2)</f>
        <v>188.7</v>
      </c>
      <c r="M7" s="77">
        <v>0</v>
      </c>
      <c r="N7" s="77">
        <v>0</v>
      </c>
      <c r="O7" s="77">
        <f t="shared" ref="O7" si="9">K7-L7</f>
        <v>-84.859999999999985</v>
      </c>
      <c r="P7" s="77">
        <v>0</v>
      </c>
      <c r="Q7" s="77">
        <f t="shared" ref="Q7" si="10">O7+P7</f>
        <v>-84.859999999999985</v>
      </c>
      <c r="R7" s="77">
        <f>J7+M7+N7-Q7</f>
        <v>1879.5199999999998</v>
      </c>
      <c r="S7" s="79"/>
      <c r="T7" s="64"/>
      <c r="U7" s="14"/>
      <c r="V7" s="64"/>
      <c r="W7" s="14"/>
      <c r="X7" s="63"/>
      <c r="Y7" s="24"/>
      <c r="Z7" s="14"/>
      <c r="AA7" s="14"/>
      <c r="AB7" s="14"/>
      <c r="AC7" s="14"/>
      <c r="AD7" s="14"/>
      <c r="AE7" s="14"/>
      <c r="AF7" s="14"/>
      <c r="AG7" s="14"/>
    </row>
    <row r="8" spans="1:33" s="16" customFormat="1" ht="15" customHeight="1">
      <c r="A8" s="70">
        <v>5</v>
      </c>
      <c r="B8" s="72" t="s">
        <v>94</v>
      </c>
      <c r="C8" s="92" t="s">
        <v>179</v>
      </c>
      <c r="D8" s="72">
        <v>2700285722</v>
      </c>
      <c r="E8" s="71" t="s">
        <v>4</v>
      </c>
      <c r="F8" s="72" t="s">
        <v>63</v>
      </c>
      <c r="G8" s="72"/>
      <c r="H8" s="74">
        <v>15</v>
      </c>
      <c r="I8" s="75">
        <v>123.23</v>
      </c>
      <c r="J8" s="76">
        <f t="shared" si="0"/>
        <v>1848.45</v>
      </c>
      <c r="K8" s="77">
        <f t="shared" si="1"/>
        <v>107.28</v>
      </c>
      <c r="L8" s="77">
        <f t="shared" si="2"/>
        <v>188.7</v>
      </c>
      <c r="M8" s="77">
        <v>0</v>
      </c>
      <c r="N8" s="77">
        <v>0</v>
      </c>
      <c r="O8" s="77">
        <f t="shared" si="3"/>
        <v>-81.419999999999987</v>
      </c>
      <c r="P8" s="77">
        <v>0</v>
      </c>
      <c r="Q8" s="77">
        <f t="shared" si="4"/>
        <v>-81.419999999999987</v>
      </c>
      <c r="R8" s="77">
        <f t="shared" si="5"/>
        <v>1929.8700000000001</v>
      </c>
      <c r="S8" s="79"/>
      <c r="T8" s="64"/>
      <c r="U8" s="14"/>
      <c r="V8" s="64"/>
      <c r="W8" s="14"/>
      <c r="X8" s="63"/>
      <c r="Y8" s="24"/>
      <c r="Z8" s="14"/>
      <c r="AA8" s="14"/>
      <c r="AB8" s="14"/>
      <c r="AC8" s="14"/>
      <c r="AD8" s="14"/>
      <c r="AE8" s="14"/>
      <c r="AF8" s="14"/>
      <c r="AG8" s="14"/>
    </row>
    <row r="9" spans="1:33" s="84" customFormat="1" ht="15" customHeight="1">
      <c r="A9" s="70">
        <v>6</v>
      </c>
      <c r="B9" s="72" t="s">
        <v>264</v>
      </c>
      <c r="C9" s="92" t="s">
        <v>274</v>
      </c>
      <c r="D9" s="72">
        <v>2700289892</v>
      </c>
      <c r="E9" s="72" t="s">
        <v>117</v>
      </c>
      <c r="F9" s="72" t="s">
        <v>63</v>
      </c>
      <c r="G9" s="72"/>
      <c r="H9" s="74">
        <v>15</v>
      </c>
      <c r="I9" s="75">
        <v>128.19999999999999</v>
      </c>
      <c r="J9" s="76">
        <f t="shared" si="0"/>
        <v>1922.9999999999998</v>
      </c>
      <c r="K9" s="77">
        <f t="shared" si="1"/>
        <v>112.05</v>
      </c>
      <c r="L9" s="77">
        <f t="shared" si="2"/>
        <v>188.7</v>
      </c>
      <c r="M9" s="77"/>
      <c r="N9" s="77">
        <v>0</v>
      </c>
      <c r="O9" s="77">
        <f t="shared" si="3"/>
        <v>-76.649999999999991</v>
      </c>
      <c r="P9" s="77">
        <v>0</v>
      </c>
      <c r="Q9" s="77">
        <f t="shared" si="4"/>
        <v>-76.649999999999991</v>
      </c>
      <c r="R9" s="77">
        <f t="shared" si="5"/>
        <v>1999.6499999999999</v>
      </c>
      <c r="S9" s="79"/>
      <c r="T9" s="80"/>
      <c r="U9" s="81"/>
      <c r="V9" s="80"/>
      <c r="W9" s="81"/>
      <c r="X9" s="82"/>
      <c r="Y9" s="83"/>
      <c r="Z9" s="81"/>
      <c r="AA9" s="81"/>
      <c r="AB9" s="81"/>
      <c r="AC9" s="81"/>
      <c r="AD9" s="81"/>
      <c r="AE9" s="81"/>
      <c r="AF9" s="81"/>
      <c r="AG9" s="81"/>
    </row>
    <row r="10" spans="1:33" s="84" customFormat="1" ht="15" customHeight="1">
      <c r="A10" s="70">
        <v>7</v>
      </c>
      <c r="B10" s="72" t="s">
        <v>284</v>
      </c>
      <c r="C10" s="92" t="s">
        <v>289</v>
      </c>
      <c r="D10" s="72">
        <v>2700291714</v>
      </c>
      <c r="E10" s="72" t="s">
        <v>285</v>
      </c>
      <c r="F10" s="72" t="s">
        <v>63</v>
      </c>
      <c r="G10" s="72"/>
      <c r="H10" s="74">
        <v>15</v>
      </c>
      <c r="I10" s="75">
        <v>127.12</v>
      </c>
      <c r="J10" s="76">
        <f t="shared" si="0"/>
        <v>1906.8000000000002</v>
      </c>
      <c r="K10" s="77">
        <f t="shared" si="1"/>
        <v>111.02</v>
      </c>
      <c r="L10" s="77">
        <f t="shared" si="2"/>
        <v>188.7</v>
      </c>
      <c r="M10" s="77"/>
      <c r="N10" s="77">
        <v>0</v>
      </c>
      <c r="O10" s="77">
        <f t="shared" si="3"/>
        <v>-77.679999999999993</v>
      </c>
      <c r="P10" s="77">
        <v>0</v>
      </c>
      <c r="Q10" s="77">
        <f t="shared" si="4"/>
        <v>-77.679999999999993</v>
      </c>
      <c r="R10" s="77">
        <f t="shared" si="5"/>
        <v>1984.4800000000002</v>
      </c>
      <c r="S10" s="79"/>
      <c r="T10" s="80"/>
      <c r="U10" s="81"/>
      <c r="V10" s="80"/>
      <c r="W10" s="81"/>
      <c r="X10" s="82"/>
      <c r="Y10" s="83"/>
      <c r="Z10" s="81"/>
      <c r="AA10" s="81"/>
      <c r="AB10" s="81"/>
      <c r="AC10" s="81"/>
      <c r="AD10" s="81"/>
      <c r="AE10" s="81"/>
      <c r="AF10" s="81"/>
      <c r="AG10" s="81"/>
    </row>
    <row r="11" spans="1:33" ht="15" customHeight="1">
      <c r="A11" s="70">
        <v>8</v>
      </c>
      <c r="B11" s="72" t="s">
        <v>87</v>
      </c>
      <c r="C11" s="92" t="s">
        <v>180</v>
      </c>
      <c r="D11" s="72">
        <v>2700286214</v>
      </c>
      <c r="E11" s="71" t="s">
        <v>128</v>
      </c>
      <c r="F11" s="72" t="s">
        <v>63</v>
      </c>
      <c r="G11" s="72"/>
      <c r="H11" s="74">
        <v>15</v>
      </c>
      <c r="I11" s="75">
        <v>128.19</v>
      </c>
      <c r="J11" s="76">
        <f t="shared" si="0"/>
        <v>1922.85</v>
      </c>
      <c r="K11" s="77">
        <f t="shared" si="1"/>
        <v>112.04</v>
      </c>
      <c r="L11" s="77">
        <f t="shared" si="2"/>
        <v>188.7</v>
      </c>
      <c r="M11" s="77">
        <v>0</v>
      </c>
      <c r="N11" s="77">
        <v>0</v>
      </c>
      <c r="O11" s="77">
        <f t="shared" si="3"/>
        <v>-76.659999999999982</v>
      </c>
      <c r="P11" s="77">
        <v>0</v>
      </c>
      <c r="Q11" s="77">
        <f t="shared" si="4"/>
        <v>-76.659999999999982</v>
      </c>
      <c r="R11" s="77">
        <f t="shared" si="5"/>
        <v>1999.51</v>
      </c>
      <c r="S11" s="79"/>
      <c r="T11" s="80" t="s">
        <v>176</v>
      </c>
      <c r="V11" s="64"/>
      <c r="X11" s="63"/>
      <c r="Y11" s="24"/>
    </row>
    <row r="12" spans="1:33" s="81" customFormat="1" ht="15" customHeight="1">
      <c r="A12" s="70">
        <v>9</v>
      </c>
      <c r="B12" s="72" t="s">
        <v>83</v>
      </c>
      <c r="C12" s="92" t="s">
        <v>181</v>
      </c>
      <c r="D12" s="72">
        <v>2700286001</v>
      </c>
      <c r="E12" s="71" t="s">
        <v>105</v>
      </c>
      <c r="F12" s="72" t="s">
        <v>63</v>
      </c>
      <c r="G12" s="73"/>
      <c r="H12" s="74">
        <v>15</v>
      </c>
      <c r="I12" s="75">
        <v>120.84</v>
      </c>
      <c r="J12" s="76">
        <f t="shared" si="0"/>
        <v>1812.6000000000001</v>
      </c>
      <c r="K12" s="77">
        <f t="shared" si="1"/>
        <v>104.99</v>
      </c>
      <c r="L12" s="77">
        <f t="shared" si="2"/>
        <v>188.7</v>
      </c>
      <c r="M12" s="77">
        <v>0</v>
      </c>
      <c r="N12" s="77">
        <v>0</v>
      </c>
      <c r="O12" s="77">
        <f t="shared" si="3"/>
        <v>-83.71</v>
      </c>
      <c r="P12" s="77">
        <v>0</v>
      </c>
      <c r="Q12" s="77">
        <f t="shared" si="4"/>
        <v>-83.71</v>
      </c>
      <c r="R12" s="77">
        <f t="shared" si="5"/>
        <v>1896.3100000000002</v>
      </c>
      <c r="S12" s="79"/>
      <c r="T12" s="64"/>
      <c r="U12" s="14"/>
      <c r="V12" s="64"/>
      <c r="W12" s="14"/>
      <c r="X12" s="63"/>
      <c r="Y12" s="24"/>
      <c r="Z12" s="14"/>
      <c r="AA12" s="14"/>
      <c r="AB12" s="14"/>
      <c r="AC12" s="14"/>
      <c r="AD12" s="14"/>
      <c r="AE12" s="14"/>
      <c r="AF12" s="14"/>
      <c r="AG12" s="14"/>
    </row>
    <row r="13" spans="1:33" ht="15" customHeight="1">
      <c r="A13" s="70">
        <v>10</v>
      </c>
      <c r="B13" s="72" t="s">
        <v>115</v>
      </c>
      <c r="C13" s="92" t="s">
        <v>182</v>
      </c>
      <c r="D13" s="72">
        <v>2700286036</v>
      </c>
      <c r="E13" s="71" t="s">
        <v>129</v>
      </c>
      <c r="F13" s="72" t="s">
        <v>63</v>
      </c>
      <c r="G13" s="73"/>
      <c r="H13" s="74">
        <v>14</v>
      </c>
      <c r="I13" s="75">
        <v>97.1</v>
      </c>
      <c r="J13" s="76">
        <f t="shared" si="0"/>
        <v>1359.3999999999999</v>
      </c>
      <c r="K13" s="77">
        <f t="shared" si="1"/>
        <v>75.98</v>
      </c>
      <c r="L13" s="77">
        <f t="shared" si="2"/>
        <v>200.7</v>
      </c>
      <c r="M13" s="77">
        <v>0</v>
      </c>
      <c r="N13" s="77">
        <v>0</v>
      </c>
      <c r="O13" s="77">
        <f t="shared" si="3"/>
        <v>-124.71999999999998</v>
      </c>
      <c r="P13" s="77">
        <v>0</v>
      </c>
      <c r="Q13" s="77">
        <f t="shared" si="4"/>
        <v>-124.71999999999998</v>
      </c>
      <c r="R13" s="77">
        <f t="shared" si="5"/>
        <v>1484.12</v>
      </c>
      <c r="S13" s="79"/>
      <c r="T13" s="64"/>
      <c r="V13" s="64"/>
      <c r="X13" s="63"/>
      <c r="Y13" s="24"/>
    </row>
    <row r="14" spans="1:33" s="81" customFormat="1" ht="15" customHeight="1">
      <c r="A14" s="70">
        <v>11</v>
      </c>
      <c r="B14" s="72" t="s">
        <v>140</v>
      </c>
      <c r="C14" s="92" t="s">
        <v>197</v>
      </c>
      <c r="D14" s="72">
        <v>2700286125</v>
      </c>
      <c r="E14" s="71" t="s">
        <v>105</v>
      </c>
      <c r="F14" s="72" t="s">
        <v>63</v>
      </c>
      <c r="G14" s="72"/>
      <c r="H14" s="74">
        <v>12</v>
      </c>
      <c r="I14" s="75">
        <v>128.19</v>
      </c>
      <c r="J14" s="76">
        <f t="shared" si="0"/>
        <v>1538.28</v>
      </c>
      <c r="K14" s="77">
        <f t="shared" si="1"/>
        <v>87.43</v>
      </c>
      <c r="L14" s="77">
        <f t="shared" si="2"/>
        <v>200.7</v>
      </c>
      <c r="M14" s="77">
        <v>0</v>
      </c>
      <c r="N14" s="77">
        <v>0</v>
      </c>
      <c r="O14" s="77">
        <f t="shared" si="3"/>
        <v>-113.26999999999998</v>
      </c>
      <c r="P14" s="77">
        <v>0</v>
      </c>
      <c r="Q14" s="77">
        <f t="shared" si="4"/>
        <v>-113.26999999999998</v>
      </c>
      <c r="R14" s="77">
        <f>J14+M14+N14-Q14</f>
        <v>1651.55</v>
      </c>
      <c r="S14" s="79"/>
      <c r="T14" s="80"/>
      <c r="V14" s="80"/>
      <c r="X14" s="82"/>
      <c r="Y14" s="83"/>
    </row>
    <row r="15" spans="1:33" ht="15" customHeight="1">
      <c r="A15" s="70">
        <v>12</v>
      </c>
      <c r="B15" s="72" t="s">
        <v>142</v>
      </c>
      <c r="C15" s="92" t="s">
        <v>183</v>
      </c>
      <c r="D15" s="72">
        <v>2700286621</v>
      </c>
      <c r="E15" s="71" t="s">
        <v>257</v>
      </c>
      <c r="F15" s="72" t="s">
        <v>63</v>
      </c>
      <c r="G15" s="72"/>
      <c r="H15" s="74">
        <v>15</v>
      </c>
      <c r="I15" s="75">
        <v>128.19</v>
      </c>
      <c r="J15" s="76">
        <f t="shared" si="0"/>
        <v>1922.85</v>
      </c>
      <c r="K15" s="77">
        <f t="shared" si="1"/>
        <v>112.04</v>
      </c>
      <c r="L15" s="77">
        <f t="shared" si="2"/>
        <v>188.7</v>
      </c>
      <c r="M15" s="77">
        <v>0</v>
      </c>
      <c r="N15" s="77">
        <v>0</v>
      </c>
      <c r="O15" s="77">
        <f t="shared" si="3"/>
        <v>-76.659999999999982</v>
      </c>
      <c r="P15" s="77">
        <v>0</v>
      </c>
      <c r="Q15" s="77">
        <f t="shared" si="4"/>
        <v>-76.659999999999982</v>
      </c>
      <c r="R15" s="77">
        <f t="shared" si="5"/>
        <v>1999.51</v>
      </c>
      <c r="S15" s="79"/>
      <c r="T15" s="64"/>
      <c r="V15" s="64"/>
      <c r="X15" s="63"/>
      <c r="Y15" s="24"/>
    </row>
    <row r="16" spans="1:33" ht="15" customHeight="1">
      <c r="A16" s="70">
        <v>13</v>
      </c>
      <c r="B16" s="72" t="s">
        <v>137</v>
      </c>
      <c r="C16" s="92" t="s">
        <v>184</v>
      </c>
      <c r="D16" s="72">
        <v>2700286133</v>
      </c>
      <c r="E16" s="71" t="s">
        <v>62</v>
      </c>
      <c r="F16" s="72" t="s">
        <v>63</v>
      </c>
      <c r="G16" s="72"/>
      <c r="H16" s="74">
        <v>15</v>
      </c>
      <c r="I16" s="75">
        <v>113.1</v>
      </c>
      <c r="J16" s="76">
        <f t="shared" si="0"/>
        <v>1696.5</v>
      </c>
      <c r="K16" s="77">
        <f t="shared" si="1"/>
        <v>97.56</v>
      </c>
      <c r="L16" s="77">
        <f t="shared" si="2"/>
        <v>200.7</v>
      </c>
      <c r="M16" s="77">
        <v>0</v>
      </c>
      <c r="N16" s="77">
        <v>0</v>
      </c>
      <c r="O16" s="77">
        <f t="shared" si="3"/>
        <v>-103.13999999999999</v>
      </c>
      <c r="P16" s="77">
        <v>0</v>
      </c>
      <c r="Q16" s="77">
        <f t="shared" si="4"/>
        <v>-103.13999999999999</v>
      </c>
      <c r="R16" s="77">
        <f t="shared" si="5"/>
        <v>1799.6399999999999</v>
      </c>
      <c r="S16" s="79"/>
      <c r="T16" s="64"/>
      <c r="V16" s="64"/>
      <c r="X16" s="63"/>
      <c r="Y16" s="24"/>
    </row>
    <row r="17" spans="1:33" ht="15" customHeight="1">
      <c r="A17" s="70">
        <v>14</v>
      </c>
      <c r="B17" s="72" t="s">
        <v>124</v>
      </c>
      <c r="C17" s="92" t="s">
        <v>185</v>
      </c>
      <c r="D17" s="72">
        <v>2700286532</v>
      </c>
      <c r="E17" s="71" t="s">
        <v>116</v>
      </c>
      <c r="F17" s="72" t="s">
        <v>63</v>
      </c>
      <c r="G17" s="72"/>
      <c r="H17" s="74">
        <v>14</v>
      </c>
      <c r="I17" s="75">
        <v>91.79</v>
      </c>
      <c r="J17" s="76">
        <f t="shared" si="0"/>
        <v>1285.0600000000002</v>
      </c>
      <c r="K17" s="77">
        <f t="shared" si="1"/>
        <v>71.23</v>
      </c>
      <c r="L17" s="77">
        <f t="shared" si="2"/>
        <v>200.7</v>
      </c>
      <c r="M17" s="77">
        <v>0</v>
      </c>
      <c r="N17" s="77">
        <v>0</v>
      </c>
      <c r="O17" s="77">
        <f t="shared" si="3"/>
        <v>-129.46999999999997</v>
      </c>
      <c r="P17" s="77">
        <v>0</v>
      </c>
      <c r="Q17" s="77">
        <f t="shared" si="4"/>
        <v>-129.46999999999997</v>
      </c>
      <c r="R17" s="77">
        <f>J17+M17+N17-Q17</f>
        <v>1414.5300000000002</v>
      </c>
      <c r="S17" s="79"/>
      <c r="T17" s="64"/>
      <c r="V17" s="64"/>
      <c r="X17" s="63"/>
      <c r="Y17" s="24"/>
    </row>
    <row r="18" spans="1:33" ht="15" customHeight="1">
      <c r="A18" s="70">
        <v>15</v>
      </c>
      <c r="B18" s="72" t="s">
        <v>81</v>
      </c>
      <c r="C18" s="92" t="s">
        <v>186</v>
      </c>
      <c r="D18" s="72">
        <v>2700250732</v>
      </c>
      <c r="E18" s="71" t="s">
        <v>114</v>
      </c>
      <c r="F18" s="72" t="s">
        <v>63</v>
      </c>
      <c r="G18" s="72"/>
      <c r="H18" s="74">
        <v>14</v>
      </c>
      <c r="I18" s="75">
        <v>120.84</v>
      </c>
      <c r="J18" s="76">
        <f t="shared" si="0"/>
        <v>1691.76</v>
      </c>
      <c r="K18" s="77">
        <f t="shared" si="1"/>
        <v>97.25</v>
      </c>
      <c r="L18" s="77">
        <f t="shared" si="2"/>
        <v>200.7</v>
      </c>
      <c r="M18" s="77">
        <v>0</v>
      </c>
      <c r="N18" s="77">
        <v>0</v>
      </c>
      <c r="O18" s="77">
        <f t="shared" si="3"/>
        <v>-103.44999999999999</v>
      </c>
      <c r="P18" s="77">
        <v>0</v>
      </c>
      <c r="Q18" s="77">
        <f t="shared" si="4"/>
        <v>-103.44999999999999</v>
      </c>
      <c r="R18" s="77">
        <f>J18+M18+N18-Q18</f>
        <v>1795.21</v>
      </c>
      <c r="S18" s="79"/>
      <c r="T18" s="64"/>
      <c r="V18" s="64"/>
      <c r="X18" s="63"/>
      <c r="Y18" s="24"/>
    </row>
    <row r="19" spans="1:33" s="81" customFormat="1" ht="15" customHeight="1">
      <c r="A19" s="70">
        <v>16</v>
      </c>
      <c r="B19" s="72" t="s">
        <v>82</v>
      </c>
      <c r="C19" s="92" t="s">
        <v>187</v>
      </c>
      <c r="D19" s="72">
        <v>2700250201</v>
      </c>
      <c r="E19" s="71" t="s">
        <v>62</v>
      </c>
      <c r="F19" s="72" t="s">
        <v>63</v>
      </c>
      <c r="G19" s="72"/>
      <c r="H19" s="74">
        <v>15</v>
      </c>
      <c r="I19" s="75">
        <v>115.02</v>
      </c>
      <c r="J19" s="76">
        <f t="shared" si="0"/>
        <v>1725.3</v>
      </c>
      <c r="K19" s="77">
        <f t="shared" si="1"/>
        <v>99.4</v>
      </c>
      <c r="L19" s="77">
        <f t="shared" si="2"/>
        <v>193.8</v>
      </c>
      <c r="M19" s="77">
        <v>0</v>
      </c>
      <c r="N19" s="77">
        <v>0</v>
      </c>
      <c r="O19" s="77">
        <f t="shared" si="3"/>
        <v>-94.4</v>
      </c>
      <c r="P19" s="77">
        <v>0</v>
      </c>
      <c r="Q19" s="77">
        <f t="shared" si="4"/>
        <v>-94.4</v>
      </c>
      <c r="R19" s="77">
        <f>J19+M19+N19-Q19</f>
        <v>1819.7</v>
      </c>
      <c r="S19" s="79"/>
      <c r="T19" s="64"/>
      <c r="U19" s="14"/>
      <c r="V19" s="64"/>
      <c r="W19" s="14"/>
      <c r="X19" s="63"/>
      <c r="Y19" s="24"/>
      <c r="Z19" s="14"/>
      <c r="AA19" s="14"/>
      <c r="AB19" s="14"/>
      <c r="AC19" s="14"/>
      <c r="AD19" s="14"/>
      <c r="AE19" s="14"/>
      <c r="AF19" s="14"/>
      <c r="AG19" s="14"/>
    </row>
    <row r="20" spans="1:33" ht="15" customHeight="1">
      <c r="A20" s="70">
        <v>17</v>
      </c>
      <c r="B20" s="72" t="s">
        <v>106</v>
      </c>
      <c r="C20" s="92" t="s">
        <v>188</v>
      </c>
      <c r="D20" s="72">
        <v>2700269824</v>
      </c>
      <c r="E20" s="71" t="s">
        <v>139</v>
      </c>
      <c r="F20" s="72" t="s">
        <v>63</v>
      </c>
      <c r="G20" s="72"/>
      <c r="H20" s="74">
        <v>15</v>
      </c>
      <c r="I20" s="75">
        <v>102.71</v>
      </c>
      <c r="J20" s="76">
        <f t="shared" si="0"/>
        <v>1540.6499999999999</v>
      </c>
      <c r="K20" s="77">
        <f t="shared" si="1"/>
        <v>87.58</v>
      </c>
      <c r="L20" s="77">
        <f t="shared" si="2"/>
        <v>200.7</v>
      </c>
      <c r="M20" s="77">
        <v>0</v>
      </c>
      <c r="N20" s="77">
        <v>0</v>
      </c>
      <c r="O20" s="77">
        <f t="shared" si="3"/>
        <v>-113.11999999999999</v>
      </c>
      <c r="P20" s="77">
        <v>0</v>
      </c>
      <c r="Q20" s="77">
        <f t="shared" si="4"/>
        <v>-113.11999999999999</v>
      </c>
      <c r="R20" s="77">
        <f t="shared" si="5"/>
        <v>1653.7699999999998</v>
      </c>
      <c r="S20" s="79"/>
      <c r="T20" s="64"/>
      <c r="V20" s="64"/>
      <c r="X20" s="63"/>
      <c r="Y20" s="24"/>
    </row>
    <row r="21" spans="1:33" s="81" customFormat="1" ht="15" customHeight="1">
      <c r="A21" s="70">
        <v>18</v>
      </c>
      <c r="B21" s="72" t="s">
        <v>298</v>
      </c>
      <c r="C21" s="92" t="s">
        <v>295</v>
      </c>
      <c r="D21" s="72">
        <v>2700292273</v>
      </c>
      <c r="E21" s="71" t="s">
        <v>292</v>
      </c>
      <c r="F21" s="72" t="s">
        <v>63</v>
      </c>
      <c r="G21" s="72"/>
      <c r="H21" s="74">
        <v>13</v>
      </c>
      <c r="I21" s="75">
        <v>128.19999999999999</v>
      </c>
      <c r="J21" s="76">
        <f t="shared" si="0"/>
        <v>1666.6</v>
      </c>
      <c r="K21" s="77">
        <f t="shared" si="1"/>
        <v>95.64</v>
      </c>
      <c r="L21" s="77">
        <f t="shared" si="2"/>
        <v>200.7</v>
      </c>
      <c r="M21" s="77"/>
      <c r="N21" s="77">
        <v>0</v>
      </c>
      <c r="O21" s="77">
        <f t="shared" si="3"/>
        <v>-105.05999999999999</v>
      </c>
      <c r="P21" s="77">
        <v>0</v>
      </c>
      <c r="Q21" s="77">
        <f t="shared" si="4"/>
        <v>-105.05999999999999</v>
      </c>
      <c r="R21" s="77">
        <f t="shared" si="5"/>
        <v>1771.6599999999999</v>
      </c>
      <c r="S21" s="79"/>
      <c r="T21" s="80"/>
      <c r="V21" s="80"/>
      <c r="X21" s="82"/>
      <c r="Y21" s="83"/>
    </row>
    <row r="22" spans="1:33" s="81" customFormat="1" ht="15" customHeight="1">
      <c r="A22" s="70">
        <v>19</v>
      </c>
      <c r="B22" s="72" t="s">
        <v>252</v>
      </c>
      <c r="C22" s="92" t="s">
        <v>276</v>
      </c>
      <c r="D22" s="72">
        <v>2700288446</v>
      </c>
      <c r="E22" s="71" t="s">
        <v>251</v>
      </c>
      <c r="F22" s="72" t="s">
        <v>63</v>
      </c>
      <c r="G22" s="72"/>
      <c r="H22" s="74">
        <v>15</v>
      </c>
      <c r="I22" s="75">
        <v>140</v>
      </c>
      <c r="J22" s="76">
        <f t="shared" si="0"/>
        <v>2100</v>
      </c>
      <c r="K22" s="77">
        <f t="shared" si="1"/>
        <v>124.4</v>
      </c>
      <c r="L22" s="77">
        <f t="shared" si="2"/>
        <v>188.7</v>
      </c>
      <c r="M22" s="77">
        <v>0</v>
      </c>
      <c r="N22" s="77">
        <v>0</v>
      </c>
      <c r="O22" s="77">
        <f t="shared" si="3"/>
        <v>-64.299999999999983</v>
      </c>
      <c r="P22" s="77">
        <v>0</v>
      </c>
      <c r="Q22" s="77">
        <f t="shared" si="4"/>
        <v>-64.299999999999983</v>
      </c>
      <c r="R22" s="77">
        <f t="shared" si="5"/>
        <v>2164.3000000000002</v>
      </c>
      <c r="S22" s="79"/>
      <c r="T22" s="80"/>
      <c r="V22" s="80"/>
      <c r="X22" s="82"/>
      <c r="Y22" s="83"/>
    </row>
    <row r="23" spans="1:33" ht="15" customHeight="1">
      <c r="A23" s="70">
        <v>20</v>
      </c>
      <c r="B23" s="72" t="s">
        <v>72</v>
      </c>
      <c r="C23" s="92" t="s">
        <v>189</v>
      </c>
      <c r="D23" s="72">
        <v>2700285994</v>
      </c>
      <c r="E23" s="71" t="s">
        <v>5</v>
      </c>
      <c r="F23" s="72" t="s">
        <v>246</v>
      </c>
      <c r="G23" s="72"/>
      <c r="H23" s="74">
        <v>15</v>
      </c>
      <c r="I23" s="75">
        <v>120.84</v>
      </c>
      <c r="J23" s="76">
        <f t="shared" ref="J23:J28" si="11">I23*H23</f>
        <v>1812.6000000000001</v>
      </c>
      <c r="K23" s="77">
        <f t="shared" ref="K23:K28" si="12">ROUND((((J23)-VLOOKUP(J23,TARIFA,1))*VLOOKUP(J23,TARIFA,4))+VLOOKUP(J23,TARIFA,3),2)</f>
        <v>104.99</v>
      </c>
      <c r="L23" s="77">
        <f t="shared" ref="L23:L28" si="13">ROUND((((J23-VLOOKUP(J23,TARIFA,1))*VLOOKUP(J23,TARIFA,4))*VLOOKUP(J23,SUBSIDIO,4))+VLOOKUP(J23,SUBSIDIO,3),2)</f>
        <v>188.7</v>
      </c>
      <c r="M23" s="77">
        <v>0</v>
      </c>
      <c r="N23" s="77">
        <v>0</v>
      </c>
      <c r="O23" s="77">
        <f t="shared" ref="O23:O28" si="14">K23-L23</f>
        <v>-83.71</v>
      </c>
      <c r="P23" s="77">
        <v>0</v>
      </c>
      <c r="Q23" s="77">
        <f t="shared" ref="Q23:Q28" si="15">O23+P23</f>
        <v>-83.71</v>
      </c>
      <c r="R23" s="77">
        <f t="shared" ref="R23:R28" si="16">J23+M23+N23-Q23</f>
        <v>1896.3100000000002</v>
      </c>
      <c r="S23" s="79"/>
    </row>
    <row r="24" spans="1:33">
      <c r="A24" s="70">
        <v>21</v>
      </c>
      <c r="B24" s="72" t="s">
        <v>75</v>
      </c>
      <c r="C24" s="92" t="s">
        <v>190</v>
      </c>
      <c r="D24" s="72">
        <v>2700285714</v>
      </c>
      <c r="E24" s="71" t="s">
        <v>62</v>
      </c>
      <c r="F24" s="72" t="s">
        <v>246</v>
      </c>
      <c r="G24" s="72"/>
      <c r="H24" s="74">
        <v>14</v>
      </c>
      <c r="I24" s="75">
        <v>117.32</v>
      </c>
      <c r="J24" s="76">
        <f t="shared" si="11"/>
        <v>1642.48</v>
      </c>
      <c r="K24" s="77">
        <f t="shared" si="12"/>
        <v>94.1</v>
      </c>
      <c r="L24" s="77">
        <f t="shared" si="13"/>
        <v>200.7</v>
      </c>
      <c r="M24" s="77">
        <v>0</v>
      </c>
      <c r="N24" s="77">
        <v>0</v>
      </c>
      <c r="O24" s="77">
        <f t="shared" si="14"/>
        <v>-106.6</v>
      </c>
      <c r="P24" s="77">
        <v>0</v>
      </c>
      <c r="Q24" s="77">
        <f t="shared" si="15"/>
        <v>-106.6</v>
      </c>
      <c r="R24" s="77">
        <f t="shared" si="16"/>
        <v>1749.08</v>
      </c>
      <c r="S24" s="79"/>
      <c r="T24" s="64"/>
      <c r="V24" s="64"/>
      <c r="X24" s="63"/>
      <c r="Y24" s="24"/>
    </row>
    <row r="25" spans="1:33" ht="15" customHeight="1">
      <c r="A25" s="70">
        <v>22</v>
      </c>
      <c r="B25" s="72" t="s">
        <v>74</v>
      </c>
      <c r="C25" s="92" t="s">
        <v>191</v>
      </c>
      <c r="D25" s="72">
        <v>2700285951</v>
      </c>
      <c r="E25" s="71" t="s">
        <v>65</v>
      </c>
      <c r="F25" s="72" t="s">
        <v>246</v>
      </c>
      <c r="G25" s="72"/>
      <c r="H25" s="74">
        <v>15</v>
      </c>
      <c r="I25" s="75">
        <v>128.69</v>
      </c>
      <c r="J25" s="76">
        <f t="shared" si="11"/>
        <v>1930.35</v>
      </c>
      <c r="K25" s="77">
        <f t="shared" si="12"/>
        <v>112.52</v>
      </c>
      <c r="L25" s="77">
        <f t="shared" si="13"/>
        <v>188.7</v>
      </c>
      <c r="M25" s="77">
        <v>0</v>
      </c>
      <c r="N25" s="77">
        <v>0</v>
      </c>
      <c r="O25" s="77">
        <f t="shared" si="14"/>
        <v>-76.179999999999993</v>
      </c>
      <c r="P25" s="77">
        <v>0</v>
      </c>
      <c r="Q25" s="77">
        <f t="shared" si="15"/>
        <v>-76.179999999999993</v>
      </c>
      <c r="R25" s="77">
        <f t="shared" si="16"/>
        <v>2006.53</v>
      </c>
      <c r="S25" s="79"/>
      <c r="T25" s="64"/>
      <c r="V25" s="64"/>
      <c r="X25" s="63"/>
      <c r="Y25" s="24"/>
    </row>
    <row r="26" spans="1:33" s="81" customFormat="1" ht="15" customHeight="1">
      <c r="A26" s="70">
        <v>23</v>
      </c>
      <c r="B26" s="72" t="s">
        <v>293</v>
      </c>
      <c r="C26" s="92" t="s">
        <v>296</v>
      </c>
      <c r="D26" s="72">
        <v>2700278548</v>
      </c>
      <c r="E26" s="71" t="s">
        <v>89</v>
      </c>
      <c r="F26" s="72" t="s">
        <v>246</v>
      </c>
      <c r="G26" s="72"/>
      <c r="H26" s="74">
        <v>15</v>
      </c>
      <c r="I26" s="75">
        <v>128.19</v>
      </c>
      <c r="J26" s="76">
        <f t="shared" si="11"/>
        <v>1922.85</v>
      </c>
      <c r="K26" s="77">
        <f t="shared" si="12"/>
        <v>112.04</v>
      </c>
      <c r="L26" s="77">
        <f t="shared" si="13"/>
        <v>188.7</v>
      </c>
      <c r="M26" s="77"/>
      <c r="N26" s="77">
        <v>0</v>
      </c>
      <c r="O26" s="77">
        <f t="shared" si="14"/>
        <v>-76.659999999999982</v>
      </c>
      <c r="P26" s="77">
        <v>0</v>
      </c>
      <c r="Q26" s="77">
        <f t="shared" si="15"/>
        <v>-76.659999999999982</v>
      </c>
      <c r="R26" s="77">
        <f t="shared" si="16"/>
        <v>1999.51</v>
      </c>
      <c r="S26" s="79"/>
      <c r="T26" s="80"/>
      <c r="V26" s="80"/>
      <c r="X26" s="82"/>
      <c r="Y26" s="83"/>
    </row>
    <row r="27" spans="1:33" ht="15" customHeight="1">
      <c r="A27" s="70">
        <v>24</v>
      </c>
      <c r="B27" s="72" t="s">
        <v>110</v>
      </c>
      <c r="C27" s="92" t="s">
        <v>192</v>
      </c>
      <c r="D27" s="72">
        <v>2700272566</v>
      </c>
      <c r="E27" s="71" t="s">
        <v>3</v>
      </c>
      <c r="F27" s="72" t="s">
        <v>246</v>
      </c>
      <c r="G27" s="72"/>
      <c r="H27" s="74">
        <v>15</v>
      </c>
      <c r="I27" s="75">
        <v>117.32</v>
      </c>
      <c r="J27" s="76">
        <f t="shared" si="11"/>
        <v>1759.8</v>
      </c>
      <c r="K27" s="77">
        <f t="shared" si="12"/>
        <v>101.61</v>
      </c>
      <c r="L27" s="77">
        <f t="shared" si="13"/>
        <v>188.7</v>
      </c>
      <c r="M27" s="77">
        <v>0</v>
      </c>
      <c r="N27" s="77">
        <v>0</v>
      </c>
      <c r="O27" s="77">
        <f t="shared" si="14"/>
        <v>-87.089999999999989</v>
      </c>
      <c r="P27" s="77">
        <v>0</v>
      </c>
      <c r="Q27" s="77">
        <f t="shared" si="15"/>
        <v>-87.089999999999989</v>
      </c>
      <c r="R27" s="77">
        <f t="shared" si="16"/>
        <v>1846.8899999999999</v>
      </c>
      <c r="S27" s="79"/>
      <c r="T27" s="64"/>
      <c r="V27" s="64"/>
      <c r="X27" s="63"/>
      <c r="Y27" s="24"/>
    </row>
    <row r="28" spans="1:33" ht="15" customHeight="1">
      <c r="A28" s="70">
        <v>25</v>
      </c>
      <c r="B28" s="72" t="s">
        <v>95</v>
      </c>
      <c r="C28" s="92" t="s">
        <v>193</v>
      </c>
      <c r="D28" s="72">
        <v>2700286540</v>
      </c>
      <c r="E28" s="71" t="s">
        <v>96</v>
      </c>
      <c r="F28" s="72" t="s">
        <v>246</v>
      </c>
      <c r="G28" s="73"/>
      <c r="H28" s="74">
        <v>15</v>
      </c>
      <c r="I28" s="75">
        <v>143.05000000000001</v>
      </c>
      <c r="J28" s="76">
        <f t="shared" si="11"/>
        <v>2145.75</v>
      </c>
      <c r="K28" s="77">
        <f t="shared" si="12"/>
        <v>129.37</v>
      </c>
      <c r="L28" s="77">
        <f t="shared" si="13"/>
        <v>188.7</v>
      </c>
      <c r="M28" s="77">
        <v>0</v>
      </c>
      <c r="N28" s="77">
        <v>0</v>
      </c>
      <c r="O28" s="77">
        <f t="shared" si="14"/>
        <v>-59.329999999999984</v>
      </c>
      <c r="P28" s="77">
        <v>0</v>
      </c>
      <c r="Q28" s="77">
        <f t="shared" si="15"/>
        <v>-59.329999999999984</v>
      </c>
      <c r="R28" s="77">
        <f t="shared" si="16"/>
        <v>2205.08</v>
      </c>
      <c r="S28" s="79"/>
      <c r="T28" s="64"/>
      <c r="V28" s="64"/>
      <c r="X28" s="63"/>
      <c r="Y28" s="24"/>
    </row>
    <row r="29" spans="1:33" ht="15" customHeight="1">
      <c r="A29" s="70">
        <v>26</v>
      </c>
      <c r="B29" s="72" t="s">
        <v>1</v>
      </c>
      <c r="C29" s="92" t="s">
        <v>195</v>
      </c>
      <c r="D29" s="72">
        <v>2700285609</v>
      </c>
      <c r="E29" s="71" t="s">
        <v>65</v>
      </c>
      <c r="F29" s="72" t="s">
        <v>247</v>
      </c>
      <c r="G29" s="72"/>
      <c r="H29" s="74">
        <v>15</v>
      </c>
      <c r="I29" s="75">
        <v>143.05000000000001</v>
      </c>
      <c r="J29" s="76">
        <f t="shared" ref="J29:J35" si="17">I29*H29</f>
        <v>2145.75</v>
      </c>
      <c r="K29" s="77">
        <f t="shared" ref="K29:K35" si="18">ROUND((((J29)-VLOOKUP(J29,TARIFA,1))*VLOOKUP(J29,TARIFA,4))+VLOOKUP(J29,TARIFA,3),2)</f>
        <v>129.37</v>
      </c>
      <c r="L29" s="77">
        <f t="shared" ref="L29:L35" si="19">ROUND((((J29-VLOOKUP(J29,TARIFA,1))*VLOOKUP(J29,TARIFA,4))*VLOOKUP(J29,SUBSIDIO,4))+VLOOKUP(J29,SUBSIDIO,3),2)</f>
        <v>188.7</v>
      </c>
      <c r="M29" s="77">
        <v>0</v>
      </c>
      <c r="N29" s="77">
        <v>0</v>
      </c>
      <c r="O29" s="77">
        <f t="shared" ref="O29:O35" si="20">K29-L29</f>
        <v>-59.329999999999984</v>
      </c>
      <c r="P29" s="77">
        <v>0</v>
      </c>
      <c r="Q29" s="77">
        <f t="shared" ref="Q29:Q35" si="21">O29+P29</f>
        <v>-59.329999999999984</v>
      </c>
      <c r="R29" s="77">
        <f t="shared" ref="R29:R30" si="22">J29+M29+N29-Q29</f>
        <v>2205.08</v>
      </c>
      <c r="S29" s="79"/>
      <c r="T29" s="64"/>
      <c r="V29" s="64"/>
      <c r="X29" s="63"/>
      <c r="Y29" s="24"/>
    </row>
    <row r="30" spans="1:33" s="81" customFormat="1" ht="15" customHeight="1">
      <c r="A30" s="70">
        <v>27</v>
      </c>
      <c r="B30" s="72" t="s">
        <v>144</v>
      </c>
      <c r="C30" s="92" t="s">
        <v>200</v>
      </c>
      <c r="D30" s="72">
        <v>2700286435</v>
      </c>
      <c r="E30" s="71" t="s">
        <v>145</v>
      </c>
      <c r="F30" s="72" t="s">
        <v>247</v>
      </c>
      <c r="G30" s="72"/>
      <c r="H30" s="74">
        <v>15</v>
      </c>
      <c r="I30" s="75">
        <v>115</v>
      </c>
      <c r="J30" s="76">
        <f t="shared" si="17"/>
        <v>1725</v>
      </c>
      <c r="K30" s="77">
        <f t="shared" si="18"/>
        <v>99.38</v>
      </c>
      <c r="L30" s="77">
        <f t="shared" si="19"/>
        <v>193.8</v>
      </c>
      <c r="M30" s="77">
        <v>0</v>
      </c>
      <c r="N30" s="77">
        <v>0</v>
      </c>
      <c r="O30" s="77">
        <f t="shared" si="20"/>
        <v>-94.420000000000016</v>
      </c>
      <c r="P30" s="77">
        <v>0</v>
      </c>
      <c r="Q30" s="77">
        <f t="shared" si="21"/>
        <v>-94.420000000000016</v>
      </c>
      <c r="R30" s="77">
        <f t="shared" si="22"/>
        <v>1819.42</v>
      </c>
      <c r="S30" s="79"/>
      <c r="T30" s="80"/>
      <c r="V30" s="80"/>
      <c r="X30" s="82"/>
      <c r="Y30" s="83"/>
    </row>
    <row r="31" spans="1:33" s="81" customFormat="1" ht="15" customHeight="1">
      <c r="A31" s="70">
        <v>28</v>
      </c>
      <c r="B31" s="72" t="s">
        <v>141</v>
      </c>
      <c r="C31" s="92" t="s">
        <v>196</v>
      </c>
      <c r="D31" s="72">
        <v>2700285579</v>
      </c>
      <c r="E31" s="72" t="s">
        <v>118</v>
      </c>
      <c r="F31" s="72" t="s">
        <v>247</v>
      </c>
      <c r="G31" s="72"/>
      <c r="H31" s="74">
        <v>15</v>
      </c>
      <c r="I31" s="75">
        <v>91.79</v>
      </c>
      <c r="J31" s="76">
        <f>I31*H31</f>
        <v>1376.8500000000001</v>
      </c>
      <c r="K31" s="77">
        <f>ROUND((((J31)-VLOOKUP(J31,TARIFA,1))*VLOOKUP(J31,TARIFA,4))+VLOOKUP(J31,TARIFA,3),2)</f>
        <v>77.099999999999994</v>
      </c>
      <c r="L31" s="77">
        <f>ROUND((((J31-VLOOKUP(J31,TARIFA,1))*VLOOKUP(J31,TARIFA,4))*VLOOKUP(J31,SUBSIDIO,4))+VLOOKUP(J31,SUBSIDIO,3),2)</f>
        <v>200.7</v>
      </c>
      <c r="M31" s="77">
        <v>0</v>
      </c>
      <c r="N31" s="77">
        <v>0</v>
      </c>
      <c r="O31" s="77">
        <f>K31-L31</f>
        <v>-123.6</v>
      </c>
      <c r="P31" s="77">
        <v>0</v>
      </c>
      <c r="Q31" s="77">
        <f>O31+P31</f>
        <v>-123.6</v>
      </c>
      <c r="R31" s="77">
        <f t="shared" ref="R31:R39" si="23">J31+M31+N31-Q31</f>
        <v>1500.45</v>
      </c>
      <c r="S31" s="79"/>
      <c r="T31" s="80"/>
      <c r="V31" s="80"/>
      <c r="X31" s="82"/>
      <c r="Y31" s="83"/>
    </row>
    <row r="32" spans="1:33" s="84" customFormat="1" ht="15" customHeight="1">
      <c r="A32" s="70">
        <v>29</v>
      </c>
      <c r="B32" s="72" t="s">
        <v>165</v>
      </c>
      <c r="C32" s="92" t="s">
        <v>194</v>
      </c>
      <c r="D32" s="72">
        <v>2700286141</v>
      </c>
      <c r="E32" s="71" t="s">
        <v>251</v>
      </c>
      <c r="F32" s="72" t="s">
        <v>247</v>
      </c>
      <c r="G32" s="72"/>
      <c r="H32" s="74">
        <v>15</v>
      </c>
      <c r="I32" s="75">
        <v>140</v>
      </c>
      <c r="J32" s="76">
        <f t="shared" si="17"/>
        <v>2100</v>
      </c>
      <c r="K32" s="77">
        <f t="shared" si="18"/>
        <v>124.4</v>
      </c>
      <c r="L32" s="77">
        <f t="shared" si="19"/>
        <v>188.7</v>
      </c>
      <c r="M32" s="77">
        <v>0</v>
      </c>
      <c r="N32" s="77">
        <v>0</v>
      </c>
      <c r="O32" s="77">
        <f t="shared" si="20"/>
        <v>-64.299999999999983</v>
      </c>
      <c r="P32" s="77">
        <v>0</v>
      </c>
      <c r="Q32" s="77">
        <f t="shared" si="21"/>
        <v>-64.299999999999983</v>
      </c>
      <c r="R32" s="77">
        <f t="shared" si="23"/>
        <v>2164.3000000000002</v>
      </c>
      <c r="S32" s="79"/>
      <c r="T32" s="64"/>
      <c r="U32" s="14"/>
      <c r="V32" s="64"/>
      <c r="W32" s="14"/>
      <c r="X32" s="63"/>
      <c r="Y32" s="24"/>
      <c r="Z32" s="14"/>
      <c r="AA32" s="14"/>
      <c r="AB32" s="14"/>
      <c r="AC32" s="14"/>
      <c r="AD32" s="14"/>
      <c r="AE32" s="14"/>
      <c r="AF32" s="14"/>
      <c r="AG32" s="14"/>
    </row>
    <row r="33" spans="1:33" s="84" customFormat="1" ht="15" customHeight="1">
      <c r="A33" s="70">
        <v>30</v>
      </c>
      <c r="B33" s="72" t="s">
        <v>287</v>
      </c>
      <c r="C33" s="92" t="s">
        <v>290</v>
      </c>
      <c r="D33" s="72">
        <v>2700291773</v>
      </c>
      <c r="E33" s="71" t="s">
        <v>288</v>
      </c>
      <c r="F33" s="72" t="s">
        <v>247</v>
      </c>
      <c r="G33" s="72"/>
      <c r="H33" s="74">
        <v>15</v>
      </c>
      <c r="I33" s="75">
        <v>102.71</v>
      </c>
      <c r="J33" s="76">
        <f t="shared" si="17"/>
        <v>1540.6499999999999</v>
      </c>
      <c r="K33" s="77">
        <f t="shared" si="18"/>
        <v>87.58</v>
      </c>
      <c r="L33" s="77">
        <f t="shared" si="19"/>
        <v>200.7</v>
      </c>
      <c r="M33" s="77"/>
      <c r="N33" s="77">
        <v>0</v>
      </c>
      <c r="O33" s="77">
        <f t="shared" si="20"/>
        <v>-113.11999999999999</v>
      </c>
      <c r="P33" s="77">
        <v>0</v>
      </c>
      <c r="Q33" s="77">
        <f t="shared" si="21"/>
        <v>-113.11999999999999</v>
      </c>
      <c r="R33" s="77">
        <f t="shared" si="23"/>
        <v>1653.7699999999998</v>
      </c>
      <c r="S33" s="79"/>
      <c r="T33" s="80"/>
      <c r="U33" s="81"/>
      <c r="V33" s="80"/>
      <c r="W33" s="81"/>
      <c r="X33" s="82"/>
      <c r="Y33" s="83"/>
      <c r="Z33" s="81"/>
      <c r="AA33" s="81"/>
      <c r="AB33" s="81"/>
      <c r="AC33" s="81"/>
      <c r="AD33" s="81"/>
      <c r="AE33" s="81"/>
      <c r="AF33" s="81"/>
      <c r="AG33" s="81"/>
    </row>
    <row r="34" spans="1:33" ht="15" customHeight="1">
      <c r="A34" s="70">
        <v>31</v>
      </c>
      <c r="B34" s="72" t="s">
        <v>113</v>
      </c>
      <c r="C34" s="92" t="s">
        <v>198</v>
      </c>
      <c r="D34" s="72">
        <v>2700286079</v>
      </c>
      <c r="E34" s="72" t="s">
        <v>105</v>
      </c>
      <c r="F34" s="72" t="s">
        <v>247</v>
      </c>
      <c r="G34" s="72"/>
      <c r="H34" s="74">
        <v>15</v>
      </c>
      <c r="I34" s="75">
        <v>165.82</v>
      </c>
      <c r="J34" s="76">
        <f t="shared" si="17"/>
        <v>2487.2999999999997</v>
      </c>
      <c r="K34" s="77">
        <f t="shared" si="18"/>
        <v>166.54</v>
      </c>
      <c r="L34" s="77">
        <f t="shared" si="19"/>
        <v>160.35</v>
      </c>
      <c r="M34" s="77">
        <v>0</v>
      </c>
      <c r="N34" s="77">
        <v>0</v>
      </c>
      <c r="O34" s="77">
        <f t="shared" si="20"/>
        <v>6.1899999999999977</v>
      </c>
      <c r="P34" s="77">
        <v>0</v>
      </c>
      <c r="Q34" s="77">
        <f t="shared" si="21"/>
        <v>6.1899999999999977</v>
      </c>
      <c r="R34" s="77">
        <f t="shared" si="23"/>
        <v>2481.1099999999997</v>
      </c>
      <c r="S34" s="79"/>
      <c r="T34" s="64"/>
      <c r="V34" s="64"/>
      <c r="X34" s="63"/>
      <c r="Y34" s="24"/>
    </row>
    <row r="35" spans="1:33" ht="15" customHeight="1">
      <c r="A35" s="70">
        <v>32</v>
      </c>
      <c r="B35" s="72" t="s">
        <v>132</v>
      </c>
      <c r="C35" s="92" t="s">
        <v>199</v>
      </c>
      <c r="D35" s="72">
        <v>2700286389</v>
      </c>
      <c r="E35" s="71" t="s">
        <v>118</v>
      </c>
      <c r="F35" s="72" t="s">
        <v>247</v>
      </c>
      <c r="G35" s="72"/>
      <c r="H35" s="74">
        <v>15</v>
      </c>
      <c r="I35" s="75">
        <v>102.71</v>
      </c>
      <c r="J35" s="76">
        <f t="shared" si="17"/>
        <v>1540.6499999999999</v>
      </c>
      <c r="K35" s="77">
        <f t="shared" si="18"/>
        <v>87.58</v>
      </c>
      <c r="L35" s="77">
        <f t="shared" si="19"/>
        <v>200.7</v>
      </c>
      <c r="M35" s="77">
        <v>0</v>
      </c>
      <c r="N35" s="77">
        <v>0</v>
      </c>
      <c r="O35" s="77">
        <f t="shared" si="20"/>
        <v>-113.11999999999999</v>
      </c>
      <c r="P35" s="77">
        <v>0</v>
      </c>
      <c r="Q35" s="77">
        <f t="shared" si="21"/>
        <v>-113.11999999999999</v>
      </c>
      <c r="R35" s="77">
        <f t="shared" si="23"/>
        <v>1653.7699999999998</v>
      </c>
      <c r="S35" s="79"/>
      <c r="T35" s="64"/>
      <c r="V35" s="64"/>
      <c r="X35" s="63"/>
      <c r="Y35" s="24"/>
    </row>
    <row r="36" spans="1:33" s="12" customFormat="1" ht="15" customHeight="1">
      <c r="A36" s="70">
        <v>33</v>
      </c>
      <c r="B36" s="72" t="s">
        <v>133</v>
      </c>
      <c r="C36" s="92" t="s">
        <v>208</v>
      </c>
      <c r="D36" s="72">
        <v>2700283150</v>
      </c>
      <c r="E36" s="71" t="s">
        <v>134</v>
      </c>
      <c r="F36" s="72" t="s">
        <v>66</v>
      </c>
      <c r="G36" s="72"/>
      <c r="H36" s="74">
        <v>15</v>
      </c>
      <c r="I36" s="75">
        <v>41.9</v>
      </c>
      <c r="J36" s="76">
        <f>I36*H36</f>
        <v>628.5</v>
      </c>
      <c r="K36" s="77">
        <f>ROUND((((J36)-VLOOKUP(J36,TARIFA,1))*VLOOKUP(J36,TARIFA,4))+VLOOKUP(J36,TARIFA,3),2)</f>
        <v>29.21</v>
      </c>
      <c r="L36" s="77">
        <f>ROUND((((J36-VLOOKUP(J36,TARIFA,1))*VLOOKUP(J36,TARIFA,4))*VLOOKUP(J36,SUBSIDIO,4))+VLOOKUP(J36,SUBSIDIO,3),2)</f>
        <v>200.85</v>
      </c>
      <c r="M36" s="77">
        <v>0</v>
      </c>
      <c r="N36" s="77">
        <v>0</v>
      </c>
      <c r="O36" s="77">
        <f>K36-L36</f>
        <v>-171.64</v>
      </c>
      <c r="P36" s="77">
        <v>0</v>
      </c>
      <c r="Q36" s="77">
        <f>O36+P36</f>
        <v>-171.64</v>
      </c>
      <c r="R36" s="77">
        <f t="shared" si="23"/>
        <v>800.14</v>
      </c>
      <c r="S36" s="79"/>
      <c r="T36" s="65"/>
      <c r="V36" s="65"/>
      <c r="X36" s="66"/>
      <c r="Y36" s="57"/>
    </row>
    <row r="37" spans="1:33" s="81" customFormat="1" ht="15" customHeight="1">
      <c r="A37" s="70">
        <v>34</v>
      </c>
      <c r="B37" s="72" t="s">
        <v>77</v>
      </c>
      <c r="C37" s="92" t="s">
        <v>201</v>
      </c>
      <c r="D37" s="72">
        <v>2700247804</v>
      </c>
      <c r="E37" s="71" t="s">
        <v>67</v>
      </c>
      <c r="F37" s="72" t="s">
        <v>66</v>
      </c>
      <c r="G37" s="72"/>
      <c r="H37" s="74">
        <v>15</v>
      </c>
      <c r="I37" s="75">
        <v>91.34</v>
      </c>
      <c r="J37" s="76">
        <f>I37*H37</f>
        <v>1370.1000000000001</v>
      </c>
      <c r="K37" s="77">
        <f>ROUND((((J37)-VLOOKUP(J37,TARIFA,1))*VLOOKUP(J37,TARIFA,4))+VLOOKUP(J37,TARIFA,3),2)</f>
        <v>76.67</v>
      </c>
      <c r="L37" s="77">
        <f>ROUND((((J37-VLOOKUP(J37,TARIFA,1))*VLOOKUP(J37,TARIFA,4))*VLOOKUP(J37,SUBSIDIO,4))+VLOOKUP(J37,SUBSIDIO,3),2)</f>
        <v>200.7</v>
      </c>
      <c r="M37" s="77">
        <v>0</v>
      </c>
      <c r="N37" s="77">
        <v>0</v>
      </c>
      <c r="O37" s="77">
        <f>K37-L37</f>
        <v>-124.02999999999999</v>
      </c>
      <c r="P37" s="77">
        <v>0</v>
      </c>
      <c r="Q37" s="77">
        <f>O37+P37</f>
        <v>-124.02999999999999</v>
      </c>
      <c r="R37" s="77">
        <f t="shared" si="23"/>
        <v>1494.13</v>
      </c>
      <c r="S37" s="79"/>
      <c r="T37" s="80"/>
      <c r="V37" s="80"/>
      <c r="X37" s="82"/>
      <c r="Y37" s="83"/>
    </row>
    <row r="38" spans="1:33" ht="15" customHeight="1">
      <c r="A38" s="70">
        <v>35</v>
      </c>
      <c r="B38" s="72" t="s">
        <v>121</v>
      </c>
      <c r="C38" s="92" t="s">
        <v>202</v>
      </c>
      <c r="D38" s="72">
        <v>2700279307</v>
      </c>
      <c r="E38" s="71" t="s">
        <v>109</v>
      </c>
      <c r="F38" s="72" t="s">
        <v>66</v>
      </c>
      <c r="G38" s="72"/>
      <c r="H38" s="74">
        <v>15</v>
      </c>
      <c r="I38" s="75">
        <v>110.57</v>
      </c>
      <c r="J38" s="76">
        <f>I38*H38</f>
        <v>1658.55</v>
      </c>
      <c r="K38" s="77">
        <f>ROUND((((J38)-VLOOKUP(J38,TARIFA,1))*VLOOKUP(J38,TARIFA,4))+VLOOKUP(J38,TARIFA,3),2)</f>
        <v>95.13</v>
      </c>
      <c r="L38" s="77">
        <f>ROUND((((J38-VLOOKUP(J38,TARIFA,1))*VLOOKUP(J38,TARIFA,4))*VLOOKUP(J38,SUBSIDIO,4))+VLOOKUP(J38,SUBSIDIO,3),2)</f>
        <v>200.7</v>
      </c>
      <c r="M38" s="77">
        <v>0</v>
      </c>
      <c r="N38" s="77">
        <v>0</v>
      </c>
      <c r="O38" s="77">
        <f>K38-L38</f>
        <v>-105.57</v>
      </c>
      <c r="P38" s="77">
        <v>0</v>
      </c>
      <c r="Q38" s="77">
        <f>O38+P38</f>
        <v>-105.57</v>
      </c>
      <c r="R38" s="77">
        <f t="shared" si="23"/>
        <v>1764.12</v>
      </c>
      <c r="S38" s="79"/>
      <c r="T38" s="64"/>
      <c r="V38" s="64"/>
      <c r="X38" s="63"/>
      <c r="Y38" s="24"/>
    </row>
    <row r="39" spans="1:33" ht="15" customHeight="1">
      <c r="A39" s="70">
        <v>36</v>
      </c>
      <c r="B39" s="72" t="s">
        <v>107</v>
      </c>
      <c r="C39" s="92" t="s">
        <v>203</v>
      </c>
      <c r="D39" s="72">
        <v>2700270601</v>
      </c>
      <c r="E39" s="71" t="s">
        <v>101</v>
      </c>
      <c r="F39" s="72" t="s">
        <v>66</v>
      </c>
      <c r="G39" s="72"/>
      <c r="H39" s="74">
        <v>15</v>
      </c>
      <c r="I39" s="75">
        <v>123.23</v>
      </c>
      <c r="J39" s="76">
        <f>I39*H39</f>
        <v>1848.45</v>
      </c>
      <c r="K39" s="77">
        <f>ROUND((((J39)-VLOOKUP(J39,TARIFA,1))*VLOOKUP(J39,TARIFA,4))+VLOOKUP(J39,TARIFA,3),2)</f>
        <v>107.28</v>
      </c>
      <c r="L39" s="77">
        <f>ROUND((((J39-VLOOKUP(J39,TARIFA,1))*VLOOKUP(J39,TARIFA,4))*VLOOKUP(J39,SUBSIDIO,4))+VLOOKUP(J39,SUBSIDIO,3),2)</f>
        <v>188.7</v>
      </c>
      <c r="M39" s="77">
        <v>0</v>
      </c>
      <c r="N39" s="77">
        <v>0</v>
      </c>
      <c r="O39" s="77">
        <f>K39-L39</f>
        <v>-81.419999999999987</v>
      </c>
      <c r="P39" s="77">
        <v>0</v>
      </c>
      <c r="Q39" s="77">
        <f>O39+P39</f>
        <v>-81.419999999999987</v>
      </c>
      <c r="R39" s="77">
        <f t="shared" si="23"/>
        <v>1929.8700000000001</v>
      </c>
      <c r="S39" s="79"/>
      <c r="T39" s="64"/>
      <c r="V39" s="64"/>
      <c r="X39" s="63"/>
      <c r="Y39" s="24"/>
    </row>
    <row r="40" spans="1:33" ht="15" customHeight="1">
      <c r="A40" s="70">
        <v>37</v>
      </c>
      <c r="B40" s="72" t="s">
        <v>100</v>
      </c>
      <c r="C40" s="92" t="s">
        <v>235</v>
      </c>
      <c r="D40" s="72">
        <v>2700286354</v>
      </c>
      <c r="E40" s="72" t="s">
        <v>101</v>
      </c>
      <c r="F40" s="72" t="s">
        <v>66</v>
      </c>
      <c r="G40" s="72"/>
      <c r="H40" s="74">
        <v>15</v>
      </c>
      <c r="I40" s="75">
        <v>132.66</v>
      </c>
      <c r="J40" s="76">
        <f t="shared" ref="J40" si="24">I40*H40</f>
        <v>1989.8999999999999</v>
      </c>
      <c r="K40" s="77">
        <f t="shared" ref="K40" si="25">ROUND((((J40)-VLOOKUP(J40,TARIFA,1))*VLOOKUP(J40,TARIFA,4))+VLOOKUP(J40,TARIFA,3),2)</f>
        <v>116.34</v>
      </c>
      <c r="L40" s="77">
        <f t="shared" ref="L40" si="26">ROUND((((J40-VLOOKUP(J40,TARIFA,1))*VLOOKUP(J40,TARIFA,4))*VLOOKUP(J40,SUBSIDIO,4))+VLOOKUP(J40,SUBSIDIO,3),2)</f>
        <v>188.7</v>
      </c>
      <c r="M40" s="77">
        <v>0</v>
      </c>
      <c r="N40" s="77">
        <v>0</v>
      </c>
      <c r="O40" s="77">
        <f t="shared" ref="O40" si="27">K40-L40</f>
        <v>-72.359999999999985</v>
      </c>
      <c r="P40" s="77">
        <v>0</v>
      </c>
      <c r="Q40" s="77">
        <f t="shared" ref="Q40" si="28">O40+P40</f>
        <v>-72.359999999999985</v>
      </c>
      <c r="R40" s="77">
        <f t="shared" ref="R40" si="29">J40+M40+N40-Q40</f>
        <v>2062.2599999999998</v>
      </c>
      <c r="S40" s="79"/>
      <c r="T40" s="64"/>
      <c r="V40" s="64"/>
      <c r="X40" s="63"/>
      <c r="Y40" s="24"/>
    </row>
    <row r="41" spans="1:33" s="12" customFormat="1" ht="15" customHeight="1">
      <c r="A41" s="70">
        <v>38</v>
      </c>
      <c r="B41" s="72" t="s">
        <v>69</v>
      </c>
      <c r="C41" s="92" t="s">
        <v>207</v>
      </c>
      <c r="D41" s="72">
        <v>2700249939</v>
      </c>
      <c r="E41" s="71" t="s">
        <v>135</v>
      </c>
      <c r="F41" s="72" t="s">
        <v>248</v>
      </c>
      <c r="G41" s="72"/>
      <c r="H41" s="74">
        <v>15</v>
      </c>
      <c r="I41" s="75">
        <v>149.35</v>
      </c>
      <c r="J41" s="76">
        <f>I41*H41</f>
        <v>2240.25</v>
      </c>
      <c r="K41" s="77">
        <f>ROUND((((J41)-VLOOKUP(J41,TARIFA,1))*VLOOKUP(J41,TARIFA,4))+VLOOKUP(J41,TARIFA,3),2)</f>
        <v>139.66</v>
      </c>
      <c r="L41" s="77">
        <f>ROUND((((J41-VLOOKUP(J41,TARIFA,1))*VLOOKUP(J41,TARIFA,4))*VLOOKUP(J41,SUBSIDIO,4))+VLOOKUP(J41,SUBSIDIO,3),2)</f>
        <v>174.75</v>
      </c>
      <c r="M41" s="77">
        <v>0</v>
      </c>
      <c r="N41" s="77">
        <v>0</v>
      </c>
      <c r="O41" s="77">
        <f>K41-L41</f>
        <v>-35.090000000000003</v>
      </c>
      <c r="P41" s="77">
        <v>0</v>
      </c>
      <c r="Q41" s="77">
        <f>O41+P41</f>
        <v>-35.090000000000003</v>
      </c>
      <c r="R41" s="77">
        <f>J41+M41+N41-Q41</f>
        <v>2275.34</v>
      </c>
      <c r="S41" s="79"/>
      <c r="T41" s="65"/>
      <c r="V41" s="65"/>
      <c r="X41" s="66"/>
      <c r="Y41" s="57"/>
    </row>
    <row r="42" spans="1:33" ht="15" customHeight="1">
      <c r="A42" s="70">
        <v>39</v>
      </c>
      <c r="B42" s="72" t="s">
        <v>91</v>
      </c>
      <c r="C42" s="92" t="s">
        <v>232</v>
      </c>
      <c r="D42" s="72">
        <v>2700262943</v>
      </c>
      <c r="E42" s="72" t="s">
        <v>92</v>
      </c>
      <c r="F42" s="72" t="s">
        <v>248</v>
      </c>
      <c r="G42" s="72"/>
      <c r="H42" s="74">
        <v>15</v>
      </c>
      <c r="I42" s="75">
        <v>165.82</v>
      </c>
      <c r="J42" s="76">
        <f t="shared" ref="J42" si="30">I42*H42</f>
        <v>2487.2999999999997</v>
      </c>
      <c r="K42" s="77">
        <f t="shared" ref="K42" si="31">ROUND((((J42)-VLOOKUP(J42,TARIFA,1))*VLOOKUP(J42,TARIFA,4))+VLOOKUP(J42,TARIFA,3),2)</f>
        <v>166.54</v>
      </c>
      <c r="L42" s="77">
        <f t="shared" ref="L42" si="32">ROUND((((J42-VLOOKUP(J42,TARIFA,1))*VLOOKUP(J42,TARIFA,4))*VLOOKUP(J42,SUBSIDIO,4))+VLOOKUP(J42,SUBSIDIO,3),2)</f>
        <v>160.35</v>
      </c>
      <c r="M42" s="77">
        <v>0</v>
      </c>
      <c r="N42" s="77">
        <v>0</v>
      </c>
      <c r="O42" s="77">
        <f t="shared" ref="O42" si="33">K42-L42</f>
        <v>6.1899999999999977</v>
      </c>
      <c r="P42" s="77">
        <v>0</v>
      </c>
      <c r="Q42" s="77">
        <f t="shared" ref="Q42" si="34">O42+P42</f>
        <v>6.1899999999999977</v>
      </c>
      <c r="R42" s="77">
        <f t="shared" ref="R42" si="35">J42+M42+N42-Q42</f>
        <v>2481.1099999999997</v>
      </c>
      <c r="S42" s="79"/>
      <c r="T42" s="64"/>
      <c r="V42" s="64"/>
      <c r="X42" s="63"/>
      <c r="Y42" s="24"/>
    </row>
    <row r="43" spans="1:33" s="12" customFormat="1" ht="15" customHeight="1">
      <c r="A43" s="70">
        <v>40</v>
      </c>
      <c r="B43" s="72" t="s">
        <v>120</v>
      </c>
      <c r="C43" s="92" t="s">
        <v>210</v>
      </c>
      <c r="D43" s="72">
        <v>2700279439</v>
      </c>
      <c r="E43" s="72" t="s">
        <v>136</v>
      </c>
      <c r="F43" s="72" t="s">
        <v>68</v>
      </c>
      <c r="G43" s="72"/>
      <c r="H43" s="74">
        <v>15</v>
      </c>
      <c r="I43" s="75">
        <v>120.39</v>
      </c>
      <c r="J43" s="76">
        <f>I43*H43</f>
        <v>1805.85</v>
      </c>
      <c r="K43" s="77">
        <f>ROUND((((J43)-VLOOKUP(J43,TARIFA,1))*VLOOKUP(J43,TARIFA,4))+VLOOKUP(J43,TARIFA,3),2)</f>
        <v>104.56</v>
      </c>
      <c r="L43" s="77">
        <f>ROUND((((J43-VLOOKUP(J43,TARIFA,1))*VLOOKUP(J43,TARIFA,4))*VLOOKUP(J43,SUBSIDIO,4))+VLOOKUP(J43,SUBSIDIO,3),2)</f>
        <v>188.7</v>
      </c>
      <c r="M43" s="77">
        <v>0</v>
      </c>
      <c r="N43" s="77">
        <v>0</v>
      </c>
      <c r="O43" s="77">
        <f>K43-L43</f>
        <v>-84.139999999999986</v>
      </c>
      <c r="P43" s="77">
        <v>0</v>
      </c>
      <c r="Q43" s="77">
        <f>O43+P43</f>
        <v>-84.139999999999986</v>
      </c>
      <c r="R43" s="77">
        <f>J43+M43+N43-Q43</f>
        <v>1889.9899999999998</v>
      </c>
      <c r="S43" s="79"/>
      <c r="T43" s="65"/>
      <c r="V43" s="65"/>
      <c r="X43" s="66"/>
      <c r="Y43" s="57"/>
    </row>
    <row r="44" spans="1:33" ht="15" customHeight="1">
      <c r="A44" s="70">
        <v>41</v>
      </c>
      <c r="B44" s="72" t="s">
        <v>104</v>
      </c>
      <c r="C44" s="92" t="s">
        <v>211</v>
      </c>
      <c r="D44" s="72">
        <v>2700285676</v>
      </c>
      <c r="E44" s="71" t="s">
        <v>105</v>
      </c>
      <c r="F44" s="72" t="s">
        <v>68</v>
      </c>
      <c r="G44" s="72"/>
      <c r="H44" s="74">
        <v>15</v>
      </c>
      <c r="I44" s="75">
        <v>107.72</v>
      </c>
      <c r="J44" s="76">
        <f>I44*H44</f>
        <v>1615.8</v>
      </c>
      <c r="K44" s="77">
        <f>ROUND((((J44)-VLOOKUP(J44,TARIFA,1))*VLOOKUP(J44,TARIFA,4))+VLOOKUP(J44,TARIFA,3),2)</f>
        <v>92.39</v>
      </c>
      <c r="L44" s="77">
        <f>ROUND((((J44-VLOOKUP(J44,TARIFA,1))*VLOOKUP(J44,TARIFA,4))*VLOOKUP(J44,SUBSIDIO,4))+VLOOKUP(J44,SUBSIDIO,3),2)</f>
        <v>200.7</v>
      </c>
      <c r="M44" s="77">
        <v>0</v>
      </c>
      <c r="N44" s="77">
        <v>0</v>
      </c>
      <c r="O44" s="77">
        <f>K44-L44</f>
        <v>-108.30999999999999</v>
      </c>
      <c r="P44" s="77">
        <v>0</v>
      </c>
      <c r="Q44" s="77">
        <f>O44+P44</f>
        <v>-108.30999999999999</v>
      </c>
      <c r="R44" s="77">
        <f>J44+M44+N44-Q44</f>
        <v>1724.11</v>
      </c>
      <c r="S44" s="79"/>
      <c r="T44" s="64"/>
      <c r="V44" s="64"/>
      <c r="X44" s="63"/>
      <c r="Y44" s="24"/>
    </row>
    <row r="45" spans="1:33" ht="15" customHeight="1">
      <c r="A45" s="70">
        <v>42</v>
      </c>
      <c r="B45" s="72" t="s">
        <v>108</v>
      </c>
      <c r="C45" s="92" t="s">
        <v>209</v>
      </c>
      <c r="D45" s="72">
        <v>2700285765</v>
      </c>
      <c r="E45" s="72" t="s">
        <v>175</v>
      </c>
      <c r="F45" s="72" t="s">
        <v>68</v>
      </c>
      <c r="G45" s="72"/>
      <c r="H45" s="74">
        <v>15</v>
      </c>
      <c r="I45" s="75">
        <v>107.72</v>
      </c>
      <c r="J45" s="76">
        <f>I45*H45</f>
        <v>1615.8</v>
      </c>
      <c r="K45" s="77">
        <f>ROUND((((J45)-VLOOKUP(J45,TARIFA,1))*VLOOKUP(J45,TARIFA,4))+VLOOKUP(J45,TARIFA,3),2)</f>
        <v>92.39</v>
      </c>
      <c r="L45" s="77">
        <f>ROUND((((J45-VLOOKUP(J45,TARIFA,1))*VLOOKUP(J45,TARIFA,4))*VLOOKUP(J45,SUBSIDIO,4))+VLOOKUP(J45,SUBSIDIO,3),2)</f>
        <v>200.7</v>
      </c>
      <c r="M45" s="77">
        <v>0</v>
      </c>
      <c r="N45" s="77">
        <v>0</v>
      </c>
      <c r="O45" s="77">
        <f>K45-L45</f>
        <v>-108.30999999999999</v>
      </c>
      <c r="P45" s="77">
        <v>0</v>
      </c>
      <c r="Q45" s="77">
        <f>O45+P45</f>
        <v>-108.30999999999999</v>
      </c>
      <c r="R45" s="77">
        <f>J45+M45+N45-Q45</f>
        <v>1724.11</v>
      </c>
      <c r="S45" s="79"/>
      <c r="T45" s="64"/>
      <c r="V45" s="64"/>
      <c r="X45" s="63"/>
      <c r="Y45" s="24"/>
    </row>
    <row r="46" spans="1:33" s="81" customFormat="1" ht="15" customHeight="1">
      <c r="A46" s="70">
        <v>43</v>
      </c>
      <c r="B46" s="72" t="s">
        <v>162</v>
      </c>
      <c r="C46" s="92" t="s">
        <v>204</v>
      </c>
      <c r="D46" s="72">
        <v>2700285811</v>
      </c>
      <c r="E46" s="71" t="s">
        <v>101</v>
      </c>
      <c r="F46" s="72" t="s">
        <v>68</v>
      </c>
      <c r="G46" s="72"/>
      <c r="H46" s="74">
        <v>15</v>
      </c>
      <c r="I46" s="75">
        <v>110</v>
      </c>
      <c r="J46" s="76">
        <f>I46*H46</f>
        <v>1650</v>
      </c>
      <c r="K46" s="77">
        <f>ROUND((((J46)-VLOOKUP(J46,TARIFA,1))*VLOOKUP(J46,TARIFA,4))+VLOOKUP(J46,TARIFA,3),2)</f>
        <v>94.58</v>
      </c>
      <c r="L46" s="77">
        <f>ROUND((((J46-VLOOKUP(J46,TARIFA,1))*VLOOKUP(J46,TARIFA,4))*VLOOKUP(J46,SUBSIDIO,4))+VLOOKUP(J46,SUBSIDIO,3),2)</f>
        <v>200.7</v>
      </c>
      <c r="M46" s="77">
        <v>0</v>
      </c>
      <c r="N46" s="77">
        <v>0</v>
      </c>
      <c r="O46" s="77">
        <f>K46-L46</f>
        <v>-106.11999999999999</v>
      </c>
      <c r="P46" s="77">
        <v>0</v>
      </c>
      <c r="Q46" s="77">
        <f>O46+P46</f>
        <v>-106.11999999999999</v>
      </c>
      <c r="R46" s="77">
        <f>J46+M46+N46-Q46</f>
        <v>1756.12</v>
      </c>
      <c r="S46" s="79"/>
      <c r="T46" s="80"/>
      <c r="V46" s="80"/>
      <c r="X46" s="82"/>
      <c r="Y46" s="83"/>
    </row>
    <row r="47" spans="1:33" s="81" customFormat="1" ht="15" customHeight="1">
      <c r="A47" s="70">
        <v>44</v>
      </c>
      <c r="B47" s="91" t="s">
        <v>122</v>
      </c>
      <c r="C47" s="92" t="s">
        <v>277</v>
      </c>
      <c r="D47" s="91">
        <v>2700286427</v>
      </c>
      <c r="E47" s="91" t="s">
        <v>123</v>
      </c>
      <c r="F47" s="72" t="s">
        <v>68</v>
      </c>
      <c r="G47" s="69"/>
      <c r="H47" s="74">
        <v>15</v>
      </c>
      <c r="I47" s="75">
        <v>112.06</v>
      </c>
      <c r="J47" s="76">
        <f>I47*H47</f>
        <v>1680.9</v>
      </c>
      <c r="K47" s="77">
        <f>ROUND((((J47)-VLOOKUP(J47,TARIFA,1))*VLOOKUP(J47,TARIFA,4))+VLOOKUP(J47,TARIFA,3),2)</f>
        <v>96.56</v>
      </c>
      <c r="L47" s="77">
        <f>ROUND((((J47-VLOOKUP(J47,TARIFA,1))*VLOOKUP(J47,TARIFA,4))*VLOOKUP(J47,SUBSIDIO,4))+VLOOKUP(J47,SUBSIDIO,3),2)</f>
        <v>200.7</v>
      </c>
      <c r="M47" s="77">
        <v>0</v>
      </c>
      <c r="N47" s="77">
        <v>0</v>
      </c>
      <c r="O47" s="77">
        <f>K47-L47</f>
        <v>-104.13999999999999</v>
      </c>
      <c r="P47" s="77">
        <v>0</v>
      </c>
      <c r="Q47" s="77">
        <f>O47+P47</f>
        <v>-104.13999999999999</v>
      </c>
      <c r="R47" s="77">
        <f>J47+M47+N47-Q47</f>
        <v>1785.04</v>
      </c>
      <c r="S47" s="79"/>
      <c r="T47" s="80"/>
      <c r="V47" s="80"/>
      <c r="X47" s="82"/>
      <c r="Y47" s="83"/>
    </row>
    <row r="48" spans="1:33" s="81" customFormat="1" ht="15" customHeight="1">
      <c r="A48" s="70">
        <v>45</v>
      </c>
      <c r="B48" s="72" t="s">
        <v>84</v>
      </c>
      <c r="C48" s="92" t="s">
        <v>213</v>
      </c>
      <c r="D48" s="72">
        <v>2700285633</v>
      </c>
      <c r="E48" s="72" t="s">
        <v>86</v>
      </c>
      <c r="F48" s="72" t="s">
        <v>88</v>
      </c>
      <c r="G48" s="72"/>
      <c r="H48" s="74">
        <v>15</v>
      </c>
      <c r="I48" s="75">
        <v>294.35000000000002</v>
      </c>
      <c r="J48" s="76">
        <f t="shared" ref="J48" si="36">I48*H48</f>
        <v>4415.25</v>
      </c>
      <c r="K48" s="77">
        <f t="shared" ref="K48" si="37">ROUND((((J48)-VLOOKUP(J48,TARIFA,1))*VLOOKUP(J48,TARIFA,4))+VLOOKUP(J48,TARIFA,3),2)</f>
        <v>418.72</v>
      </c>
      <c r="L48" s="77">
        <f t="shared" ref="L48" si="38">ROUND((((J48-VLOOKUP(J48,TARIFA,1))*VLOOKUP(J48,TARIFA,4))*VLOOKUP(J48,SUBSIDIO,4))+VLOOKUP(J48,SUBSIDIO,3),2)</f>
        <v>0</v>
      </c>
      <c r="M48" s="77">
        <v>0</v>
      </c>
      <c r="N48" s="77">
        <v>0</v>
      </c>
      <c r="O48" s="77">
        <f t="shared" ref="O48" si="39">K48-L48</f>
        <v>418.72</v>
      </c>
      <c r="P48" s="77">
        <v>0</v>
      </c>
      <c r="Q48" s="77">
        <f t="shared" ref="Q48" si="40">O48+P48</f>
        <v>418.72</v>
      </c>
      <c r="R48" s="77">
        <f t="shared" ref="R48" si="41">J48+M48+N48-Q48</f>
        <v>3996.5299999999997</v>
      </c>
      <c r="S48" s="79"/>
      <c r="T48" s="80"/>
      <c r="V48" s="80"/>
      <c r="X48" s="82"/>
      <c r="Y48" s="83"/>
    </row>
    <row r="49" spans="1:33" ht="15" customHeight="1">
      <c r="A49" s="70">
        <v>46</v>
      </c>
      <c r="B49" s="72" t="s">
        <v>90</v>
      </c>
      <c r="C49" s="92" t="s">
        <v>214</v>
      </c>
      <c r="D49" s="72">
        <v>2700285617</v>
      </c>
      <c r="E49" s="71" t="s">
        <v>99</v>
      </c>
      <c r="F49" s="72" t="s">
        <v>88</v>
      </c>
      <c r="G49" s="72"/>
      <c r="H49" s="74">
        <v>15</v>
      </c>
      <c r="I49" s="75">
        <v>136.91999999999999</v>
      </c>
      <c r="J49" s="76">
        <f t="shared" ref="J49:J86" si="42">I49*H49</f>
        <v>2053.7999999999997</v>
      </c>
      <c r="K49" s="77">
        <f t="shared" ref="K49:K86" si="43">ROUND((((J49)-VLOOKUP(J49,TARIFA,1))*VLOOKUP(J49,TARIFA,4))+VLOOKUP(J49,TARIFA,3),2)</f>
        <v>120.43</v>
      </c>
      <c r="L49" s="77">
        <f t="shared" ref="L49:L86" si="44">ROUND((((J49-VLOOKUP(J49,TARIFA,1))*VLOOKUP(J49,TARIFA,4))*VLOOKUP(J49,SUBSIDIO,4))+VLOOKUP(J49,SUBSIDIO,3),2)</f>
        <v>188.7</v>
      </c>
      <c r="M49" s="77">
        <v>0</v>
      </c>
      <c r="N49" s="77">
        <v>0</v>
      </c>
      <c r="O49" s="77">
        <f t="shared" ref="O49:O86" si="45">K49-L49</f>
        <v>-68.269999999999982</v>
      </c>
      <c r="P49" s="77">
        <v>0</v>
      </c>
      <c r="Q49" s="77">
        <f t="shared" ref="Q49:Q86" si="46">O49+P49</f>
        <v>-68.269999999999982</v>
      </c>
      <c r="R49" s="77">
        <f t="shared" ref="R49:R86" si="47">J49+M49+N49-Q49</f>
        <v>2122.0699999999997</v>
      </c>
      <c r="S49" s="79"/>
      <c r="T49" s="64"/>
      <c r="V49" s="64"/>
      <c r="X49" s="63"/>
      <c r="AB49" s="68"/>
    </row>
    <row r="50" spans="1:33" s="16" customFormat="1" ht="15" customHeight="1">
      <c r="A50" s="70">
        <v>47</v>
      </c>
      <c r="B50" s="72" t="s">
        <v>131</v>
      </c>
      <c r="C50" s="92" t="s">
        <v>215</v>
      </c>
      <c r="D50" s="72">
        <v>2700285528</v>
      </c>
      <c r="E50" s="72" t="s">
        <v>102</v>
      </c>
      <c r="F50" s="72" t="s">
        <v>88</v>
      </c>
      <c r="G50" s="72"/>
      <c r="H50" s="74">
        <v>15</v>
      </c>
      <c r="I50" s="75">
        <v>128.19999999999999</v>
      </c>
      <c r="J50" s="76">
        <f t="shared" si="42"/>
        <v>1922.9999999999998</v>
      </c>
      <c r="K50" s="77">
        <f t="shared" si="43"/>
        <v>112.05</v>
      </c>
      <c r="L50" s="77">
        <f t="shared" si="44"/>
        <v>188.7</v>
      </c>
      <c r="M50" s="77">
        <v>0</v>
      </c>
      <c r="N50" s="77">
        <v>0</v>
      </c>
      <c r="O50" s="77">
        <f t="shared" si="45"/>
        <v>-76.649999999999991</v>
      </c>
      <c r="P50" s="77">
        <v>0</v>
      </c>
      <c r="Q50" s="77">
        <f t="shared" si="46"/>
        <v>-76.649999999999991</v>
      </c>
      <c r="R50" s="77">
        <f t="shared" si="47"/>
        <v>1999.6499999999999</v>
      </c>
      <c r="S50" s="79"/>
      <c r="T50" s="64"/>
      <c r="U50" s="14"/>
      <c r="V50" s="64"/>
      <c r="W50" s="14"/>
      <c r="X50" s="63"/>
      <c r="Y50" s="24"/>
      <c r="Z50" s="14"/>
      <c r="AA50" s="14"/>
      <c r="AB50" s="14"/>
      <c r="AC50" s="14"/>
      <c r="AD50" s="14"/>
      <c r="AE50" s="14"/>
      <c r="AF50" s="14"/>
      <c r="AG50" s="14"/>
    </row>
    <row r="51" spans="1:33" s="16" customFormat="1" ht="15" customHeight="1">
      <c r="A51" s="70">
        <v>48</v>
      </c>
      <c r="B51" s="72" t="s">
        <v>143</v>
      </c>
      <c r="C51" s="92" t="s">
        <v>216</v>
      </c>
      <c r="D51" s="72">
        <v>2700285536</v>
      </c>
      <c r="E51" s="71" t="s">
        <v>266</v>
      </c>
      <c r="F51" s="72" t="s">
        <v>88</v>
      </c>
      <c r="G51" s="72"/>
      <c r="H51" s="74">
        <v>15</v>
      </c>
      <c r="I51" s="75">
        <v>233.33</v>
      </c>
      <c r="J51" s="76">
        <f t="shared" si="42"/>
        <v>3499.9500000000003</v>
      </c>
      <c r="K51" s="77">
        <f t="shared" si="43"/>
        <v>276.70999999999998</v>
      </c>
      <c r="L51" s="77">
        <f t="shared" si="44"/>
        <v>125.1</v>
      </c>
      <c r="M51" s="77">
        <v>0</v>
      </c>
      <c r="N51" s="77">
        <v>0</v>
      </c>
      <c r="O51" s="77">
        <f t="shared" si="45"/>
        <v>151.60999999999999</v>
      </c>
      <c r="P51" s="77">
        <v>0</v>
      </c>
      <c r="Q51" s="77">
        <f t="shared" si="46"/>
        <v>151.60999999999999</v>
      </c>
      <c r="R51" s="77">
        <f t="shared" si="47"/>
        <v>3348.34</v>
      </c>
      <c r="S51" s="79"/>
      <c r="T51" s="64"/>
      <c r="U51" s="14"/>
      <c r="V51" s="64"/>
      <c r="W51" s="14"/>
      <c r="X51" s="63"/>
      <c r="Y51" s="24"/>
      <c r="Z51" s="14"/>
      <c r="AA51" s="14"/>
      <c r="AB51" s="14"/>
      <c r="AC51" s="14"/>
      <c r="AD51" s="14"/>
      <c r="AE51" s="14"/>
      <c r="AF51" s="14"/>
      <c r="AG51" s="14"/>
    </row>
    <row r="52" spans="1:33" s="81" customFormat="1" ht="15" customHeight="1">
      <c r="A52" s="70">
        <v>49</v>
      </c>
      <c r="B52" s="72" t="s">
        <v>302</v>
      </c>
      <c r="C52" s="92" t="s">
        <v>305</v>
      </c>
      <c r="D52" s="72">
        <v>2700293016</v>
      </c>
      <c r="E52" s="71" t="s">
        <v>306</v>
      </c>
      <c r="F52" s="72" t="s">
        <v>88</v>
      </c>
      <c r="G52" s="72"/>
      <c r="H52" s="74">
        <v>15</v>
      </c>
      <c r="I52" s="75">
        <v>199.93</v>
      </c>
      <c r="J52" s="76">
        <f t="shared" si="42"/>
        <v>2998.9500000000003</v>
      </c>
      <c r="K52" s="77">
        <f t="shared" si="43"/>
        <v>222.2</v>
      </c>
      <c r="L52" s="77">
        <f t="shared" si="44"/>
        <v>145.35</v>
      </c>
      <c r="M52" s="77"/>
      <c r="N52" s="77"/>
      <c r="O52" s="77">
        <f t="shared" si="45"/>
        <v>76.849999999999994</v>
      </c>
      <c r="P52" s="77">
        <v>0</v>
      </c>
      <c r="Q52" s="77">
        <f t="shared" si="46"/>
        <v>76.849999999999994</v>
      </c>
      <c r="R52" s="77">
        <f t="shared" si="47"/>
        <v>2922.1000000000004</v>
      </c>
      <c r="S52" s="79"/>
      <c r="T52" s="80"/>
      <c r="V52" s="80"/>
      <c r="X52" s="82"/>
      <c r="Y52" s="83"/>
    </row>
    <row r="53" spans="1:33" s="81" customFormat="1" ht="15" customHeight="1">
      <c r="A53" s="70">
        <v>50</v>
      </c>
      <c r="B53" s="72" t="s">
        <v>267</v>
      </c>
      <c r="C53" s="92" t="s">
        <v>217</v>
      </c>
      <c r="D53" s="72">
        <v>2700286443</v>
      </c>
      <c r="E53" s="72" t="s">
        <v>282</v>
      </c>
      <c r="F53" s="72" t="s">
        <v>88</v>
      </c>
      <c r="G53" s="72"/>
      <c r="H53" s="74">
        <v>15</v>
      </c>
      <c r="I53" s="75">
        <v>491.08</v>
      </c>
      <c r="J53" s="76">
        <f t="shared" si="42"/>
        <v>7366.2</v>
      </c>
      <c r="K53" s="77">
        <f t="shared" si="43"/>
        <v>1026.23</v>
      </c>
      <c r="L53" s="77">
        <f t="shared" si="44"/>
        <v>0</v>
      </c>
      <c r="M53" s="77">
        <v>0</v>
      </c>
      <c r="N53" s="77">
        <v>0</v>
      </c>
      <c r="O53" s="77">
        <f t="shared" si="45"/>
        <v>1026.23</v>
      </c>
      <c r="P53" s="77">
        <v>0</v>
      </c>
      <c r="Q53" s="77">
        <f t="shared" si="46"/>
        <v>1026.23</v>
      </c>
      <c r="R53" s="77">
        <f t="shared" si="47"/>
        <v>6339.9699999999993</v>
      </c>
      <c r="S53" s="79"/>
      <c r="T53" s="80"/>
      <c r="V53" s="80"/>
      <c r="X53" s="82"/>
      <c r="Y53" s="83"/>
    </row>
    <row r="54" spans="1:33" s="81" customFormat="1" ht="15" customHeight="1">
      <c r="A54" s="70">
        <v>51</v>
      </c>
      <c r="B54" s="72" t="s">
        <v>79</v>
      </c>
      <c r="C54" s="92" t="s">
        <v>218</v>
      </c>
      <c r="D54" s="72">
        <v>2700285560</v>
      </c>
      <c r="E54" s="72" t="s">
        <v>6</v>
      </c>
      <c r="F54" s="72" t="s">
        <v>88</v>
      </c>
      <c r="G54" s="72"/>
      <c r="H54" s="74">
        <v>15</v>
      </c>
      <c r="I54" s="75">
        <v>326.06</v>
      </c>
      <c r="J54" s="76">
        <f t="shared" si="42"/>
        <v>4890.8999999999996</v>
      </c>
      <c r="K54" s="77">
        <f t="shared" si="43"/>
        <v>503.95</v>
      </c>
      <c r="L54" s="77">
        <f t="shared" si="44"/>
        <v>0</v>
      </c>
      <c r="M54" s="77">
        <v>0</v>
      </c>
      <c r="N54" s="77">
        <v>0</v>
      </c>
      <c r="O54" s="77">
        <f t="shared" si="45"/>
        <v>503.95</v>
      </c>
      <c r="P54" s="77">
        <v>0</v>
      </c>
      <c r="Q54" s="77">
        <f t="shared" si="46"/>
        <v>503.95</v>
      </c>
      <c r="R54" s="77">
        <f t="shared" si="47"/>
        <v>4386.95</v>
      </c>
      <c r="S54" s="79"/>
      <c r="T54" s="80"/>
      <c r="V54" s="80"/>
      <c r="X54" s="82"/>
      <c r="Y54" s="83"/>
    </row>
    <row r="55" spans="1:33" s="81" customFormat="1" ht="15" customHeight="1">
      <c r="A55" s="70">
        <v>52</v>
      </c>
      <c r="B55" s="72" t="s">
        <v>146</v>
      </c>
      <c r="C55" s="92" t="s">
        <v>220</v>
      </c>
      <c r="D55" s="72">
        <v>2700285986</v>
      </c>
      <c r="E55" s="72" t="s">
        <v>89</v>
      </c>
      <c r="F55" s="72" t="s">
        <v>88</v>
      </c>
      <c r="G55" s="72"/>
      <c r="H55" s="74">
        <v>15</v>
      </c>
      <c r="I55" s="75">
        <v>737.7</v>
      </c>
      <c r="J55" s="76">
        <f t="shared" si="42"/>
        <v>11065.5</v>
      </c>
      <c r="K55" s="77">
        <f t="shared" si="43"/>
        <v>1833.92</v>
      </c>
      <c r="L55" s="77">
        <f t="shared" si="44"/>
        <v>0</v>
      </c>
      <c r="M55" s="77">
        <v>0</v>
      </c>
      <c r="N55" s="77">
        <v>0</v>
      </c>
      <c r="O55" s="77">
        <f t="shared" si="45"/>
        <v>1833.92</v>
      </c>
      <c r="P55" s="77">
        <v>0</v>
      </c>
      <c r="Q55" s="77">
        <f t="shared" si="46"/>
        <v>1833.92</v>
      </c>
      <c r="R55" s="77">
        <f t="shared" si="47"/>
        <v>9231.58</v>
      </c>
      <c r="S55" s="79"/>
      <c r="T55" s="80"/>
      <c r="V55" s="80"/>
      <c r="X55" s="82"/>
      <c r="Y55" s="83"/>
    </row>
    <row r="56" spans="1:33" s="81" customFormat="1" ht="15" customHeight="1">
      <c r="A56" s="70">
        <v>53</v>
      </c>
      <c r="B56" s="72" t="s">
        <v>147</v>
      </c>
      <c r="C56" s="97" t="s">
        <v>221</v>
      </c>
      <c r="D56" s="72">
        <v>2700286028</v>
      </c>
      <c r="E56" s="72" t="s">
        <v>148</v>
      </c>
      <c r="F56" s="72" t="s">
        <v>88</v>
      </c>
      <c r="G56" s="72"/>
      <c r="H56" s="74">
        <v>15</v>
      </c>
      <c r="I56" s="75">
        <v>334.6</v>
      </c>
      <c r="J56" s="76">
        <f t="shared" si="42"/>
        <v>5019</v>
      </c>
      <c r="K56" s="77">
        <f t="shared" si="43"/>
        <v>526.91</v>
      </c>
      <c r="L56" s="77">
        <f t="shared" si="44"/>
        <v>0</v>
      </c>
      <c r="M56" s="77">
        <v>0</v>
      </c>
      <c r="N56" s="77">
        <v>0</v>
      </c>
      <c r="O56" s="77">
        <f t="shared" si="45"/>
        <v>526.91</v>
      </c>
      <c r="P56" s="77">
        <v>0</v>
      </c>
      <c r="Q56" s="77">
        <f t="shared" si="46"/>
        <v>526.91</v>
      </c>
      <c r="R56" s="77">
        <f t="shared" si="47"/>
        <v>4492.09</v>
      </c>
      <c r="S56" s="79"/>
      <c r="T56" s="80"/>
      <c r="V56" s="80"/>
      <c r="X56" s="82"/>
      <c r="Y56" s="83"/>
    </row>
    <row r="57" spans="1:33" s="81" customFormat="1" ht="15" customHeight="1">
      <c r="A57" s="70">
        <v>54</v>
      </c>
      <c r="B57" s="72" t="s">
        <v>149</v>
      </c>
      <c r="C57" s="92" t="s">
        <v>222</v>
      </c>
      <c r="D57" s="72">
        <v>2700286109</v>
      </c>
      <c r="E57" s="72" t="s">
        <v>119</v>
      </c>
      <c r="F57" s="72" t="s">
        <v>88</v>
      </c>
      <c r="G57" s="72"/>
      <c r="H57" s="74">
        <v>15</v>
      </c>
      <c r="I57" s="75">
        <v>140</v>
      </c>
      <c r="J57" s="76">
        <f t="shared" si="42"/>
        <v>2100</v>
      </c>
      <c r="K57" s="77">
        <f t="shared" si="43"/>
        <v>124.4</v>
      </c>
      <c r="L57" s="77">
        <f t="shared" si="44"/>
        <v>188.7</v>
      </c>
      <c r="M57" s="77">
        <v>0</v>
      </c>
      <c r="N57" s="77">
        <v>0</v>
      </c>
      <c r="O57" s="77">
        <f t="shared" si="45"/>
        <v>-64.299999999999983</v>
      </c>
      <c r="P57" s="77">
        <v>0</v>
      </c>
      <c r="Q57" s="77">
        <f t="shared" si="46"/>
        <v>-64.299999999999983</v>
      </c>
      <c r="R57" s="77">
        <f t="shared" si="47"/>
        <v>2164.3000000000002</v>
      </c>
      <c r="S57" s="79"/>
      <c r="T57" s="80"/>
      <c r="V57" s="80"/>
      <c r="X57" s="82"/>
      <c r="Y57" s="83"/>
    </row>
    <row r="58" spans="1:33" s="81" customFormat="1" ht="15" customHeight="1">
      <c r="A58" s="70">
        <v>55</v>
      </c>
      <c r="B58" s="72" t="s">
        <v>150</v>
      </c>
      <c r="C58" s="92" t="s">
        <v>223</v>
      </c>
      <c r="D58" s="72">
        <v>2700285552</v>
      </c>
      <c r="E58" s="72" t="s">
        <v>153</v>
      </c>
      <c r="F58" s="72" t="s">
        <v>88</v>
      </c>
      <c r="G58" s="72"/>
      <c r="H58" s="74">
        <v>15</v>
      </c>
      <c r="I58" s="75">
        <v>294.35000000000002</v>
      </c>
      <c r="J58" s="76">
        <f t="shared" si="42"/>
        <v>4415.25</v>
      </c>
      <c r="K58" s="77">
        <f t="shared" si="43"/>
        <v>418.72</v>
      </c>
      <c r="L58" s="77">
        <f t="shared" si="44"/>
        <v>0</v>
      </c>
      <c r="M58" s="77">
        <v>0</v>
      </c>
      <c r="N58" s="77">
        <v>0</v>
      </c>
      <c r="O58" s="77">
        <f t="shared" si="45"/>
        <v>418.72</v>
      </c>
      <c r="P58" s="77">
        <v>0</v>
      </c>
      <c r="Q58" s="77">
        <f t="shared" si="46"/>
        <v>418.72</v>
      </c>
      <c r="R58" s="77">
        <f t="shared" si="47"/>
        <v>3996.5299999999997</v>
      </c>
      <c r="S58" s="79"/>
      <c r="T58" s="80"/>
      <c r="V58" s="80"/>
      <c r="X58" s="82"/>
      <c r="Y58" s="83"/>
    </row>
    <row r="59" spans="1:33" s="81" customFormat="1" ht="15" customHeight="1">
      <c r="A59" s="70">
        <v>56</v>
      </c>
      <c r="B59" s="72" t="s">
        <v>151</v>
      </c>
      <c r="C59" s="92" t="s">
        <v>249</v>
      </c>
      <c r="D59" s="72">
        <v>2700286702</v>
      </c>
      <c r="E59" s="72" t="s">
        <v>152</v>
      </c>
      <c r="F59" s="72" t="s">
        <v>88</v>
      </c>
      <c r="G59" s="72"/>
      <c r="H59" s="74">
        <v>15</v>
      </c>
      <c r="I59" s="75">
        <v>491.08</v>
      </c>
      <c r="J59" s="76">
        <f t="shared" si="42"/>
        <v>7366.2</v>
      </c>
      <c r="K59" s="77">
        <f t="shared" si="43"/>
        <v>1026.23</v>
      </c>
      <c r="L59" s="77">
        <f t="shared" si="44"/>
        <v>0</v>
      </c>
      <c r="M59" s="77">
        <v>0</v>
      </c>
      <c r="N59" s="77">
        <v>0</v>
      </c>
      <c r="O59" s="77">
        <f t="shared" si="45"/>
        <v>1026.23</v>
      </c>
      <c r="P59" s="77">
        <v>0</v>
      </c>
      <c r="Q59" s="77">
        <f t="shared" si="46"/>
        <v>1026.23</v>
      </c>
      <c r="R59" s="77">
        <f t="shared" si="47"/>
        <v>6339.9699999999993</v>
      </c>
      <c r="S59" s="79"/>
      <c r="T59" s="80"/>
      <c r="V59" s="80"/>
      <c r="X59" s="82"/>
      <c r="Y59" s="83"/>
    </row>
    <row r="60" spans="1:33" s="81" customFormat="1" ht="15" customHeight="1">
      <c r="A60" s="70">
        <v>57</v>
      </c>
      <c r="B60" s="72" t="s">
        <v>73</v>
      </c>
      <c r="C60" s="92" t="s">
        <v>178</v>
      </c>
      <c r="D60" s="72">
        <v>2700250066</v>
      </c>
      <c r="E60" s="71" t="s">
        <v>64</v>
      </c>
      <c r="F60" s="72" t="s">
        <v>88</v>
      </c>
      <c r="G60" s="72"/>
      <c r="H60" s="74">
        <v>15</v>
      </c>
      <c r="I60" s="75">
        <v>251.58</v>
      </c>
      <c r="J60" s="76">
        <f t="shared" si="42"/>
        <v>3773.7000000000003</v>
      </c>
      <c r="K60" s="77">
        <f t="shared" si="43"/>
        <v>312.88</v>
      </c>
      <c r="L60" s="77">
        <f t="shared" si="44"/>
        <v>0</v>
      </c>
      <c r="M60" s="77">
        <v>0</v>
      </c>
      <c r="N60" s="77">
        <v>0</v>
      </c>
      <c r="O60" s="77">
        <f t="shared" si="45"/>
        <v>312.88</v>
      </c>
      <c r="P60" s="77">
        <v>0</v>
      </c>
      <c r="Q60" s="77">
        <f t="shared" si="46"/>
        <v>312.88</v>
      </c>
      <c r="R60" s="77">
        <f t="shared" si="47"/>
        <v>3460.82</v>
      </c>
      <c r="S60" s="79"/>
      <c r="T60" s="80"/>
      <c r="V60" s="80"/>
      <c r="X60" s="82"/>
      <c r="Y60" s="83"/>
    </row>
    <row r="61" spans="1:33" s="81" customFormat="1" ht="15" customHeight="1">
      <c r="A61" s="70">
        <v>58</v>
      </c>
      <c r="B61" s="72" t="s">
        <v>78</v>
      </c>
      <c r="C61" s="92" t="s">
        <v>278</v>
      </c>
      <c r="D61" s="72">
        <v>2700221414</v>
      </c>
      <c r="E61" s="72" t="s">
        <v>59</v>
      </c>
      <c r="F61" s="72" t="s">
        <v>88</v>
      </c>
      <c r="G61" s="72"/>
      <c r="H61" s="74">
        <v>15</v>
      </c>
      <c r="I61" s="75">
        <v>224.15</v>
      </c>
      <c r="J61" s="76">
        <f t="shared" si="42"/>
        <v>3362.25</v>
      </c>
      <c r="K61" s="77">
        <f t="shared" si="43"/>
        <v>261.73</v>
      </c>
      <c r="L61" s="77">
        <f t="shared" si="44"/>
        <v>125.1</v>
      </c>
      <c r="M61" s="77">
        <v>0</v>
      </c>
      <c r="N61" s="77">
        <v>0</v>
      </c>
      <c r="O61" s="77">
        <f t="shared" si="45"/>
        <v>136.63000000000002</v>
      </c>
      <c r="P61" s="77">
        <v>0</v>
      </c>
      <c r="Q61" s="77">
        <f t="shared" si="46"/>
        <v>136.63000000000002</v>
      </c>
      <c r="R61" s="77">
        <f t="shared" si="47"/>
        <v>3225.62</v>
      </c>
      <c r="S61" s="79"/>
      <c r="T61" s="80"/>
      <c r="V61" s="80"/>
      <c r="X61" s="82"/>
      <c r="Y61" s="83"/>
    </row>
    <row r="62" spans="1:33" s="81" customFormat="1" ht="15" customHeight="1">
      <c r="A62" s="70">
        <v>59</v>
      </c>
      <c r="B62" s="72" t="s">
        <v>85</v>
      </c>
      <c r="C62" s="92" t="s">
        <v>224</v>
      </c>
      <c r="D62" s="72">
        <v>2700285641</v>
      </c>
      <c r="E62" s="72" t="s">
        <v>2</v>
      </c>
      <c r="F62" s="72" t="s">
        <v>88</v>
      </c>
      <c r="G62" s="72"/>
      <c r="H62" s="74">
        <v>15</v>
      </c>
      <c r="I62" s="75">
        <v>291.86</v>
      </c>
      <c r="J62" s="76">
        <f t="shared" si="42"/>
        <v>4377.9000000000005</v>
      </c>
      <c r="K62" s="77">
        <f t="shared" si="43"/>
        <v>412.03</v>
      </c>
      <c r="L62" s="77">
        <f t="shared" si="44"/>
        <v>0</v>
      </c>
      <c r="M62" s="77">
        <v>0</v>
      </c>
      <c r="N62" s="77">
        <v>0</v>
      </c>
      <c r="O62" s="77">
        <f t="shared" si="45"/>
        <v>412.03</v>
      </c>
      <c r="P62" s="77">
        <v>0</v>
      </c>
      <c r="Q62" s="77">
        <f t="shared" si="46"/>
        <v>412.03</v>
      </c>
      <c r="R62" s="77">
        <f t="shared" si="47"/>
        <v>3965.8700000000008</v>
      </c>
      <c r="S62" s="79"/>
      <c r="T62" s="80"/>
      <c r="V62" s="80"/>
      <c r="X62" s="82"/>
      <c r="Y62" s="83"/>
    </row>
    <row r="63" spans="1:33" s="81" customFormat="1" ht="15" customHeight="1">
      <c r="A63" s="70">
        <v>60</v>
      </c>
      <c r="B63" s="72" t="s">
        <v>154</v>
      </c>
      <c r="C63" s="92" t="s">
        <v>225</v>
      </c>
      <c r="D63" s="72">
        <v>2700286184</v>
      </c>
      <c r="E63" s="71" t="s">
        <v>155</v>
      </c>
      <c r="F63" s="72" t="s">
        <v>88</v>
      </c>
      <c r="G63" s="72"/>
      <c r="H63" s="74">
        <v>15</v>
      </c>
      <c r="I63" s="75">
        <v>200</v>
      </c>
      <c r="J63" s="76">
        <f t="shared" si="42"/>
        <v>3000</v>
      </c>
      <c r="K63" s="77">
        <f t="shared" si="43"/>
        <v>222.32</v>
      </c>
      <c r="L63" s="77">
        <f t="shared" si="44"/>
        <v>145.35</v>
      </c>
      <c r="M63" s="77">
        <v>0</v>
      </c>
      <c r="N63" s="77">
        <v>0</v>
      </c>
      <c r="O63" s="77">
        <f t="shared" si="45"/>
        <v>76.97</v>
      </c>
      <c r="P63" s="77">
        <v>0</v>
      </c>
      <c r="Q63" s="77">
        <f t="shared" si="46"/>
        <v>76.97</v>
      </c>
      <c r="R63" s="77">
        <f t="shared" si="47"/>
        <v>2923.03</v>
      </c>
      <c r="S63" s="79"/>
      <c r="T63" s="80"/>
      <c r="V63" s="80"/>
      <c r="X63" s="82"/>
      <c r="Y63" s="83"/>
    </row>
    <row r="64" spans="1:33" s="81" customFormat="1" ht="15" customHeight="1">
      <c r="A64" s="70">
        <v>61</v>
      </c>
      <c r="B64" s="72" t="s">
        <v>286</v>
      </c>
      <c r="C64" s="92" t="s">
        <v>291</v>
      </c>
      <c r="D64" s="72">
        <v>2700291722</v>
      </c>
      <c r="E64" s="72" t="s">
        <v>285</v>
      </c>
      <c r="F64" s="72" t="s">
        <v>88</v>
      </c>
      <c r="G64" s="72"/>
      <c r="H64" s="74">
        <v>15</v>
      </c>
      <c r="I64" s="75">
        <v>127.12</v>
      </c>
      <c r="J64" s="76">
        <f t="shared" si="42"/>
        <v>1906.8000000000002</v>
      </c>
      <c r="K64" s="77">
        <f t="shared" si="43"/>
        <v>111.02</v>
      </c>
      <c r="L64" s="77">
        <f t="shared" si="44"/>
        <v>188.7</v>
      </c>
      <c r="M64" s="77"/>
      <c r="N64" s="77">
        <v>0</v>
      </c>
      <c r="O64" s="77">
        <f t="shared" si="45"/>
        <v>-77.679999999999993</v>
      </c>
      <c r="P64" s="77">
        <v>0</v>
      </c>
      <c r="Q64" s="77">
        <f t="shared" si="46"/>
        <v>-77.679999999999993</v>
      </c>
      <c r="R64" s="77">
        <f t="shared" si="47"/>
        <v>1984.4800000000002</v>
      </c>
      <c r="S64" s="79"/>
      <c r="T64" s="80"/>
      <c r="V64" s="80"/>
      <c r="X64" s="82"/>
      <c r="Y64" s="83"/>
    </row>
    <row r="65" spans="1:33" s="81" customFormat="1" ht="15" customHeight="1">
      <c r="A65" s="70">
        <v>62</v>
      </c>
      <c r="B65" s="72" t="s">
        <v>157</v>
      </c>
      <c r="C65" s="92" t="s">
        <v>227</v>
      </c>
      <c r="D65" s="72">
        <v>2700285587</v>
      </c>
      <c r="E65" s="72" t="s">
        <v>158</v>
      </c>
      <c r="F65" s="72" t="s">
        <v>88</v>
      </c>
      <c r="G65" s="72"/>
      <c r="H65" s="74">
        <v>15</v>
      </c>
      <c r="I65" s="75">
        <v>140</v>
      </c>
      <c r="J65" s="76">
        <f t="shared" si="42"/>
        <v>2100</v>
      </c>
      <c r="K65" s="77">
        <f t="shared" si="43"/>
        <v>124.4</v>
      </c>
      <c r="L65" s="77">
        <f t="shared" si="44"/>
        <v>188.7</v>
      </c>
      <c r="M65" s="77">
        <v>0</v>
      </c>
      <c r="N65" s="77">
        <v>0</v>
      </c>
      <c r="O65" s="77">
        <f t="shared" si="45"/>
        <v>-64.299999999999983</v>
      </c>
      <c r="P65" s="77">
        <v>0</v>
      </c>
      <c r="Q65" s="77">
        <f t="shared" si="46"/>
        <v>-64.299999999999983</v>
      </c>
      <c r="R65" s="77">
        <f t="shared" si="47"/>
        <v>2164.3000000000002</v>
      </c>
      <c r="S65" s="79"/>
      <c r="T65" s="80"/>
      <c r="V65" s="80"/>
      <c r="X65" s="82"/>
      <c r="Y65" s="83"/>
    </row>
    <row r="66" spans="1:33" s="81" customFormat="1" ht="15" customHeight="1">
      <c r="A66" s="70">
        <v>63</v>
      </c>
      <c r="B66" s="72" t="s">
        <v>97</v>
      </c>
      <c r="C66" s="92" t="s">
        <v>228</v>
      </c>
      <c r="D66" s="72">
        <v>2700266604</v>
      </c>
      <c r="E66" s="71" t="s">
        <v>62</v>
      </c>
      <c r="F66" s="72" t="s">
        <v>88</v>
      </c>
      <c r="G66" s="73"/>
      <c r="H66" s="74">
        <v>15</v>
      </c>
      <c r="I66" s="75">
        <v>127.12</v>
      </c>
      <c r="J66" s="76">
        <f t="shared" si="42"/>
        <v>1906.8000000000002</v>
      </c>
      <c r="K66" s="77">
        <f t="shared" si="43"/>
        <v>111.02</v>
      </c>
      <c r="L66" s="77">
        <f t="shared" si="44"/>
        <v>188.7</v>
      </c>
      <c r="M66" s="77">
        <v>0</v>
      </c>
      <c r="N66" s="77">
        <v>0</v>
      </c>
      <c r="O66" s="77">
        <f t="shared" si="45"/>
        <v>-77.679999999999993</v>
      </c>
      <c r="P66" s="77">
        <v>0</v>
      </c>
      <c r="Q66" s="77">
        <f t="shared" si="46"/>
        <v>-77.679999999999993</v>
      </c>
      <c r="R66" s="77">
        <f t="shared" si="47"/>
        <v>1984.4800000000002</v>
      </c>
      <c r="S66" s="79"/>
      <c r="T66" s="80"/>
      <c r="V66" s="80"/>
      <c r="X66" s="82"/>
      <c r="Y66" s="83"/>
    </row>
    <row r="67" spans="1:33" s="81" customFormat="1" ht="15" customHeight="1">
      <c r="A67" s="70">
        <v>64</v>
      </c>
      <c r="B67" s="72" t="s">
        <v>263</v>
      </c>
      <c r="C67" s="92" t="s">
        <v>279</v>
      </c>
      <c r="D67" s="72">
        <v>2700289906</v>
      </c>
      <c r="E67" s="71" t="s">
        <v>307</v>
      </c>
      <c r="F67" s="72" t="s">
        <v>88</v>
      </c>
      <c r="G67" s="72"/>
      <c r="H67" s="74">
        <v>15</v>
      </c>
      <c r="I67" s="75">
        <v>199.93</v>
      </c>
      <c r="J67" s="76">
        <f t="shared" si="42"/>
        <v>2998.9500000000003</v>
      </c>
      <c r="K67" s="77">
        <f t="shared" si="43"/>
        <v>222.2</v>
      </c>
      <c r="L67" s="77">
        <f t="shared" si="44"/>
        <v>145.35</v>
      </c>
      <c r="M67" s="77"/>
      <c r="N67" s="77">
        <v>0</v>
      </c>
      <c r="O67" s="77">
        <f t="shared" si="45"/>
        <v>76.849999999999994</v>
      </c>
      <c r="P67" s="77">
        <v>0</v>
      </c>
      <c r="Q67" s="77">
        <f t="shared" si="46"/>
        <v>76.849999999999994</v>
      </c>
      <c r="R67" s="77">
        <f t="shared" si="47"/>
        <v>2922.1000000000004</v>
      </c>
      <c r="S67" s="79"/>
      <c r="T67" s="80"/>
      <c r="V67" s="80"/>
      <c r="X67" s="82"/>
      <c r="Y67" s="83"/>
    </row>
    <row r="68" spans="1:33" s="81" customFormat="1" ht="15" customHeight="1">
      <c r="A68" s="70">
        <v>65</v>
      </c>
      <c r="B68" s="72" t="s">
        <v>272</v>
      </c>
      <c r="C68" s="92" t="s">
        <v>283</v>
      </c>
      <c r="D68" s="72">
        <v>2700290459</v>
      </c>
      <c r="E68" s="71" t="s">
        <v>273</v>
      </c>
      <c r="F68" s="72" t="s">
        <v>88</v>
      </c>
      <c r="G68" s="72"/>
      <c r="H68" s="74">
        <v>15</v>
      </c>
      <c r="I68" s="75">
        <v>127.12</v>
      </c>
      <c r="J68" s="76">
        <f t="shared" si="42"/>
        <v>1906.8000000000002</v>
      </c>
      <c r="K68" s="77">
        <f t="shared" si="43"/>
        <v>111.02</v>
      </c>
      <c r="L68" s="77">
        <f t="shared" si="44"/>
        <v>188.7</v>
      </c>
      <c r="M68" s="77"/>
      <c r="N68" s="77">
        <v>0</v>
      </c>
      <c r="O68" s="77">
        <f t="shared" si="45"/>
        <v>-77.679999999999993</v>
      </c>
      <c r="P68" s="77">
        <v>0</v>
      </c>
      <c r="Q68" s="77">
        <f t="shared" si="46"/>
        <v>-77.679999999999993</v>
      </c>
      <c r="R68" s="77">
        <f t="shared" si="47"/>
        <v>1984.4800000000002</v>
      </c>
      <c r="S68" s="79"/>
      <c r="T68" s="80"/>
      <c r="V68" s="80"/>
      <c r="X68" s="82"/>
      <c r="Y68" s="83"/>
    </row>
    <row r="69" spans="1:33" s="81" customFormat="1" ht="15" customHeight="1">
      <c r="A69" s="70">
        <v>66</v>
      </c>
      <c r="B69" s="72" t="s">
        <v>159</v>
      </c>
      <c r="C69" s="92" t="s">
        <v>229</v>
      </c>
      <c r="D69" s="72">
        <v>2700285730</v>
      </c>
      <c r="E69" s="72" t="s">
        <v>119</v>
      </c>
      <c r="F69" s="72" t="s">
        <v>88</v>
      </c>
      <c r="G69" s="72"/>
      <c r="H69" s="74">
        <v>14</v>
      </c>
      <c r="I69" s="75">
        <v>140</v>
      </c>
      <c r="J69" s="76">
        <f t="shared" si="42"/>
        <v>1960</v>
      </c>
      <c r="K69" s="77">
        <f t="shared" si="43"/>
        <v>114.42</v>
      </c>
      <c r="L69" s="77">
        <f t="shared" si="44"/>
        <v>188.7</v>
      </c>
      <c r="M69" s="77">
        <v>0</v>
      </c>
      <c r="N69" s="77">
        <v>0</v>
      </c>
      <c r="O69" s="77">
        <f t="shared" si="45"/>
        <v>-74.279999999999987</v>
      </c>
      <c r="P69" s="77">
        <v>0</v>
      </c>
      <c r="Q69" s="77">
        <f t="shared" si="46"/>
        <v>-74.279999999999987</v>
      </c>
      <c r="R69" s="77">
        <f t="shared" si="47"/>
        <v>2034.28</v>
      </c>
      <c r="S69" s="79"/>
      <c r="T69" s="80"/>
      <c r="V69" s="80"/>
      <c r="X69" s="82"/>
      <c r="Y69" s="83"/>
    </row>
    <row r="70" spans="1:33" s="81" customFormat="1" ht="15" customHeight="1">
      <c r="A70" s="70">
        <v>67</v>
      </c>
      <c r="B70" s="72" t="s">
        <v>160</v>
      </c>
      <c r="C70" s="92" t="s">
        <v>230</v>
      </c>
      <c r="D70" s="72">
        <v>2700286192</v>
      </c>
      <c r="E70" s="72" t="s">
        <v>119</v>
      </c>
      <c r="F70" s="72" t="s">
        <v>88</v>
      </c>
      <c r="G70" s="72"/>
      <c r="H70" s="74">
        <v>15</v>
      </c>
      <c r="I70" s="75">
        <v>140</v>
      </c>
      <c r="J70" s="76">
        <f t="shared" si="42"/>
        <v>2100</v>
      </c>
      <c r="K70" s="77">
        <f t="shared" si="43"/>
        <v>124.4</v>
      </c>
      <c r="L70" s="77">
        <f t="shared" si="44"/>
        <v>188.7</v>
      </c>
      <c r="M70" s="77">
        <v>0</v>
      </c>
      <c r="N70" s="77">
        <v>0</v>
      </c>
      <c r="O70" s="77">
        <f t="shared" si="45"/>
        <v>-64.299999999999983</v>
      </c>
      <c r="P70" s="77">
        <v>0</v>
      </c>
      <c r="Q70" s="77">
        <f t="shared" si="46"/>
        <v>-64.299999999999983</v>
      </c>
      <c r="R70" s="77">
        <f t="shared" si="47"/>
        <v>2164.3000000000002</v>
      </c>
      <c r="S70" s="79"/>
      <c r="T70" s="80"/>
      <c r="V70" s="80"/>
      <c r="X70" s="82"/>
      <c r="Y70" s="83"/>
    </row>
    <row r="71" spans="1:33" s="81" customFormat="1" ht="15" customHeight="1">
      <c r="A71" s="70">
        <v>68</v>
      </c>
      <c r="B71" s="72" t="s">
        <v>241</v>
      </c>
      <c r="C71" s="92" t="s">
        <v>231</v>
      </c>
      <c r="D71" s="72">
        <v>2700285854</v>
      </c>
      <c r="E71" s="72" t="s">
        <v>161</v>
      </c>
      <c r="F71" s="72" t="s">
        <v>88</v>
      </c>
      <c r="G71" s="72"/>
      <c r="H71" s="74">
        <v>15</v>
      </c>
      <c r="I71" s="75">
        <v>334.6</v>
      </c>
      <c r="J71" s="76">
        <f t="shared" si="42"/>
        <v>5019</v>
      </c>
      <c r="K71" s="77">
        <f t="shared" si="43"/>
        <v>526.91</v>
      </c>
      <c r="L71" s="77">
        <f t="shared" si="44"/>
        <v>0</v>
      </c>
      <c r="M71" s="77">
        <v>0</v>
      </c>
      <c r="N71" s="77">
        <v>0</v>
      </c>
      <c r="O71" s="77">
        <f t="shared" si="45"/>
        <v>526.91</v>
      </c>
      <c r="P71" s="77">
        <v>0</v>
      </c>
      <c r="Q71" s="77">
        <f t="shared" si="46"/>
        <v>526.91</v>
      </c>
      <c r="R71" s="77">
        <f t="shared" si="47"/>
        <v>4492.09</v>
      </c>
      <c r="S71" s="79"/>
      <c r="T71" s="80"/>
      <c r="V71" s="80"/>
      <c r="X71" s="82"/>
      <c r="Y71" s="83"/>
    </row>
    <row r="72" spans="1:33" s="81" customFormat="1" ht="15" customHeight="1">
      <c r="A72" s="70">
        <v>69</v>
      </c>
      <c r="B72" s="72" t="s">
        <v>164</v>
      </c>
      <c r="C72" s="92" t="s">
        <v>233</v>
      </c>
      <c r="D72" s="72">
        <v>2700286087</v>
      </c>
      <c r="E72" s="72" t="s">
        <v>111</v>
      </c>
      <c r="F72" s="72" t="s">
        <v>88</v>
      </c>
      <c r="G72" s="72"/>
      <c r="H72" s="74">
        <v>15</v>
      </c>
      <c r="I72" s="75">
        <v>230.32</v>
      </c>
      <c r="J72" s="76">
        <f t="shared" si="42"/>
        <v>3454.7999999999997</v>
      </c>
      <c r="K72" s="77">
        <f t="shared" si="43"/>
        <v>271.8</v>
      </c>
      <c r="L72" s="77">
        <f t="shared" si="44"/>
        <v>125.1</v>
      </c>
      <c r="M72" s="77">
        <v>0</v>
      </c>
      <c r="N72" s="77">
        <v>0</v>
      </c>
      <c r="O72" s="77">
        <f t="shared" si="45"/>
        <v>146.70000000000002</v>
      </c>
      <c r="P72" s="77">
        <v>0</v>
      </c>
      <c r="Q72" s="77">
        <f t="shared" si="46"/>
        <v>146.70000000000002</v>
      </c>
      <c r="R72" s="77">
        <f t="shared" si="47"/>
        <v>3308.1</v>
      </c>
      <c r="S72" s="79"/>
      <c r="T72" s="80"/>
      <c r="V72" s="80"/>
      <c r="X72" s="82"/>
      <c r="Y72" s="83"/>
    </row>
    <row r="73" spans="1:33" s="81" customFormat="1" ht="15" customHeight="1">
      <c r="A73" s="70">
        <v>70</v>
      </c>
      <c r="B73" s="72" t="s">
        <v>308</v>
      </c>
      <c r="C73" s="92" t="s">
        <v>309</v>
      </c>
      <c r="D73" s="72">
        <v>2700294993</v>
      </c>
      <c r="E73" s="72" t="s">
        <v>117</v>
      </c>
      <c r="F73" s="72" t="s">
        <v>88</v>
      </c>
      <c r="G73" s="72"/>
      <c r="H73" s="74">
        <v>10</v>
      </c>
      <c r="I73" s="75">
        <v>128.19999999999999</v>
      </c>
      <c r="J73" s="76">
        <f t="shared" si="42"/>
        <v>1282</v>
      </c>
      <c r="K73" s="77">
        <f t="shared" si="43"/>
        <v>71.03</v>
      </c>
      <c r="L73" s="77">
        <f t="shared" si="44"/>
        <v>200.7</v>
      </c>
      <c r="M73" s="77"/>
      <c r="N73" s="77"/>
      <c r="O73" s="77">
        <f t="shared" si="45"/>
        <v>-129.66999999999999</v>
      </c>
      <c r="P73" s="77">
        <v>0</v>
      </c>
      <c r="Q73" s="77">
        <f t="shared" si="46"/>
        <v>-129.66999999999999</v>
      </c>
      <c r="R73" s="77">
        <f t="shared" si="47"/>
        <v>1411.67</v>
      </c>
      <c r="S73" s="79"/>
      <c r="T73" s="80"/>
      <c r="V73" s="80"/>
      <c r="X73" s="82"/>
      <c r="Y73" s="83"/>
    </row>
    <row r="74" spans="1:33" s="81" customFormat="1" ht="15" customHeight="1">
      <c r="A74" s="70">
        <v>71</v>
      </c>
      <c r="B74" s="72" t="s">
        <v>166</v>
      </c>
      <c r="C74" s="98" t="s">
        <v>281</v>
      </c>
      <c r="D74" s="72">
        <v>2700285978</v>
      </c>
      <c r="E74" s="72" t="s">
        <v>167</v>
      </c>
      <c r="F74" s="72" t="s">
        <v>88</v>
      </c>
      <c r="G74" s="72"/>
      <c r="H74" s="74">
        <v>15</v>
      </c>
      <c r="I74" s="75">
        <v>230.32</v>
      </c>
      <c r="J74" s="76">
        <f t="shared" si="42"/>
        <v>3454.7999999999997</v>
      </c>
      <c r="K74" s="77">
        <f t="shared" si="43"/>
        <v>271.8</v>
      </c>
      <c r="L74" s="77">
        <f t="shared" si="44"/>
        <v>125.1</v>
      </c>
      <c r="M74" s="77">
        <v>0</v>
      </c>
      <c r="N74" s="77">
        <v>0</v>
      </c>
      <c r="O74" s="77">
        <f t="shared" si="45"/>
        <v>146.70000000000002</v>
      </c>
      <c r="P74" s="77">
        <v>0</v>
      </c>
      <c r="Q74" s="77">
        <f t="shared" si="46"/>
        <v>146.70000000000002</v>
      </c>
      <c r="R74" s="77">
        <f t="shared" si="47"/>
        <v>3308.1</v>
      </c>
      <c r="S74" s="79"/>
      <c r="T74" s="80"/>
      <c r="V74" s="80"/>
      <c r="X74" s="82"/>
      <c r="Y74" s="83"/>
    </row>
    <row r="75" spans="1:33" s="81" customFormat="1" ht="15" customHeight="1">
      <c r="A75" s="70">
        <v>72</v>
      </c>
      <c r="B75" s="72" t="s">
        <v>294</v>
      </c>
      <c r="C75" s="98" t="s">
        <v>297</v>
      </c>
      <c r="D75" s="72">
        <v>2700292052</v>
      </c>
      <c r="E75" s="72" t="s">
        <v>117</v>
      </c>
      <c r="F75" s="72" t="s">
        <v>88</v>
      </c>
      <c r="G75" s="72"/>
      <c r="H75" s="74">
        <v>15</v>
      </c>
      <c r="I75" s="75">
        <v>128.19999999999999</v>
      </c>
      <c r="J75" s="76">
        <f t="shared" si="42"/>
        <v>1922.9999999999998</v>
      </c>
      <c r="K75" s="77">
        <f t="shared" si="43"/>
        <v>112.05</v>
      </c>
      <c r="L75" s="77">
        <f t="shared" si="44"/>
        <v>188.7</v>
      </c>
      <c r="M75" s="77"/>
      <c r="N75" s="77">
        <v>0</v>
      </c>
      <c r="O75" s="77">
        <f t="shared" si="45"/>
        <v>-76.649999999999991</v>
      </c>
      <c r="P75" s="77">
        <v>0</v>
      </c>
      <c r="Q75" s="77">
        <f t="shared" si="46"/>
        <v>-76.649999999999991</v>
      </c>
      <c r="R75" s="77">
        <f t="shared" si="47"/>
        <v>1999.6499999999999</v>
      </c>
      <c r="S75" s="79"/>
      <c r="T75" s="80"/>
      <c r="V75" s="80"/>
      <c r="X75" s="82"/>
      <c r="Y75" s="83"/>
    </row>
    <row r="76" spans="1:33" s="81" customFormat="1" ht="15" customHeight="1">
      <c r="A76" s="70">
        <v>73</v>
      </c>
      <c r="B76" s="72" t="s">
        <v>271</v>
      </c>
      <c r="C76" s="92" t="s">
        <v>280</v>
      </c>
      <c r="D76" s="72">
        <v>2700290424</v>
      </c>
      <c r="E76" s="72" t="s">
        <v>117</v>
      </c>
      <c r="F76" s="72" t="s">
        <v>88</v>
      </c>
      <c r="G76" s="72"/>
      <c r="H76" s="74">
        <v>15</v>
      </c>
      <c r="I76" s="75">
        <v>240.95</v>
      </c>
      <c r="J76" s="76">
        <f t="shared" si="42"/>
        <v>3614.25</v>
      </c>
      <c r="K76" s="77">
        <f t="shared" si="43"/>
        <v>289.14999999999998</v>
      </c>
      <c r="L76" s="77">
        <f t="shared" si="44"/>
        <v>107.4</v>
      </c>
      <c r="M76" s="77"/>
      <c r="N76" s="77">
        <v>0</v>
      </c>
      <c r="O76" s="77">
        <f t="shared" si="45"/>
        <v>181.74999999999997</v>
      </c>
      <c r="P76" s="77">
        <v>0</v>
      </c>
      <c r="Q76" s="77">
        <f t="shared" si="46"/>
        <v>181.74999999999997</v>
      </c>
      <c r="R76" s="77">
        <f t="shared" si="47"/>
        <v>3432.5</v>
      </c>
      <c r="S76" s="79"/>
      <c r="T76" s="80"/>
      <c r="V76" s="80"/>
      <c r="X76" s="82"/>
      <c r="Y76" s="83"/>
    </row>
    <row r="77" spans="1:33" ht="15" customHeight="1">
      <c r="A77" s="70">
        <v>74</v>
      </c>
      <c r="B77" s="72" t="s">
        <v>125</v>
      </c>
      <c r="C77" s="92" t="s">
        <v>234</v>
      </c>
      <c r="D77" s="72">
        <v>2700286117</v>
      </c>
      <c r="E77" s="72" t="s">
        <v>65</v>
      </c>
      <c r="F77" s="72" t="s">
        <v>88</v>
      </c>
      <c r="G77" s="72"/>
      <c r="H77" s="74">
        <v>15</v>
      </c>
      <c r="I77" s="75">
        <v>143.08000000000001</v>
      </c>
      <c r="J77" s="76">
        <f t="shared" si="42"/>
        <v>2146.2000000000003</v>
      </c>
      <c r="K77" s="77">
        <f t="shared" si="43"/>
        <v>129.41999999999999</v>
      </c>
      <c r="L77" s="77">
        <f t="shared" si="44"/>
        <v>188.7</v>
      </c>
      <c r="M77" s="77">
        <v>0</v>
      </c>
      <c r="N77" s="77">
        <v>0</v>
      </c>
      <c r="O77" s="77">
        <f t="shared" si="45"/>
        <v>-59.28</v>
      </c>
      <c r="P77" s="77">
        <v>0</v>
      </c>
      <c r="Q77" s="77">
        <f t="shared" si="46"/>
        <v>-59.28</v>
      </c>
      <c r="R77" s="77">
        <f t="shared" si="47"/>
        <v>2205.4800000000005</v>
      </c>
      <c r="S77" s="79"/>
      <c r="T77" s="64"/>
      <c r="V77" s="64"/>
      <c r="X77" s="63"/>
      <c r="Y77" s="24"/>
    </row>
    <row r="78" spans="1:33" ht="15" customHeight="1">
      <c r="A78" s="70">
        <v>75</v>
      </c>
      <c r="B78" s="72" t="s">
        <v>250</v>
      </c>
      <c r="C78" s="92" t="s">
        <v>236</v>
      </c>
      <c r="D78" s="72">
        <v>2700286613</v>
      </c>
      <c r="E78" s="72" t="s">
        <v>168</v>
      </c>
      <c r="F78" s="72" t="s">
        <v>88</v>
      </c>
      <c r="G78" s="72"/>
      <c r="H78" s="74">
        <v>15</v>
      </c>
      <c r="I78" s="75">
        <v>334.6</v>
      </c>
      <c r="J78" s="76">
        <f t="shared" si="42"/>
        <v>5019</v>
      </c>
      <c r="K78" s="77">
        <f t="shared" si="43"/>
        <v>526.91</v>
      </c>
      <c r="L78" s="77">
        <f t="shared" si="44"/>
        <v>0</v>
      </c>
      <c r="M78" s="77">
        <v>0</v>
      </c>
      <c r="N78" s="77">
        <v>0</v>
      </c>
      <c r="O78" s="77">
        <f t="shared" si="45"/>
        <v>526.91</v>
      </c>
      <c r="P78" s="77">
        <v>500</v>
      </c>
      <c r="Q78" s="77">
        <f t="shared" si="46"/>
        <v>1026.9099999999999</v>
      </c>
      <c r="R78" s="77">
        <f t="shared" si="47"/>
        <v>3992.09</v>
      </c>
      <c r="S78" s="79"/>
      <c r="T78" s="64"/>
      <c r="V78" s="64"/>
      <c r="X78" s="63"/>
      <c r="Y78" s="24"/>
    </row>
    <row r="79" spans="1:33" ht="15" customHeight="1">
      <c r="A79" s="70">
        <v>76</v>
      </c>
      <c r="B79" s="72" t="s">
        <v>169</v>
      </c>
      <c r="C79" s="92" t="s">
        <v>237</v>
      </c>
      <c r="D79" s="72">
        <v>2700286605</v>
      </c>
      <c r="E79" s="72" t="s">
        <v>130</v>
      </c>
      <c r="F79" s="72" t="s">
        <v>88</v>
      </c>
      <c r="G79" s="72"/>
      <c r="H79" s="74">
        <v>15</v>
      </c>
      <c r="I79" s="75">
        <v>166.66</v>
      </c>
      <c r="J79" s="76">
        <f t="shared" si="42"/>
        <v>2499.9</v>
      </c>
      <c r="K79" s="77">
        <f t="shared" si="43"/>
        <v>167.91</v>
      </c>
      <c r="L79" s="77">
        <f t="shared" si="44"/>
        <v>160.35</v>
      </c>
      <c r="M79" s="77">
        <v>0</v>
      </c>
      <c r="N79" s="77">
        <v>0</v>
      </c>
      <c r="O79" s="77">
        <f t="shared" si="45"/>
        <v>7.5600000000000023</v>
      </c>
      <c r="P79" s="77">
        <v>0</v>
      </c>
      <c r="Q79" s="77">
        <f t="shared" si="46"/>
        <v>7.5600000000000023</v>
      </c>
      <c r="R79" s="77">
        <f t="shared" si="47"/>
        <v>2492.34</v>
      </c>
      <c r="S79" s="79"/>
      <c r="T79" s="64"/>
      <c r="V79" s="64"/>
      <c r="X79" s="63"/>
      <c r="Y79" s="24"/>
    </row>
    <row r="80" spans="1:33" s="81" customFormat="1" ht="15" customHeight="1">
      <c r="A80" s="70">
        <v>77</v>
      </c>
      <c r="B80" s="72" t="s">
        <v>138</v>
      </c>
      <c r="C80" s="92" t="s">
        <v>238</v>
      </c>
      <c r="D80" s="72">
        <v>2700286249</v>
      </c>
      <c r="E80" s="71" t="s">
        <v>8</v>
      </c>
      <c r="F80" s="72" t="s">
        <v>88</v>
      </c>
      <c r="G80" s="72"/>
      <c r="H80" s="74">
        <v>15</v>
      </c>
      <c r="I80" s="75">
        <v>143.08000000000001</v>
      </c>
      <c r="J80" s="76">
        <f t="shared" si="42"/>
        <v>2146.2000000000003</v>
      </c>
      <c r="K80" s="77">
        <f t="shared" si="43"/>
        <v>129.41999999999999</v>
      </c>
      <c r="L80" s="77">
        <f t="shared" si="44"/>
        <v>188.7</v>
      </c>
      <c r="M80" s="77">
        <v>0</v>
      </c>
      <c r="N80" s="77">
        <v>0</v>
      </c>
      <c r="O80" s="77">
        <f t="shared" si="45"/>
        <v>-59.28</v>
      </c>
      <c r="P80" s="77">
        <v>0</v>
      </c>
      <c r="Q80" s="77">
        <f t="shared" si="46"/>
        <v>-59.28</v>
      </c>
      <c r="R80" s="77">
        <f t="shared" si="47"/>
        <v>2205.4800000000005</v>
      </c>
      <c r="S80" s="79"/>
      <c r="T80" s="64"/>
      <c r="U80" s="14"/>
      <c r="V80" s="64"/>
      <c r="W80" s="14"/>
      <c r="X80" s="63"/>
      <c r="Y80" s="24"/>
      <c r="Z80" s="14"/>
      <c r="AA80" s="14"/>
      <c r="AB80" s="14"/>
      <c r="AC80" s="14"/>
      <c r="AD80" s="14"/>
      <c r="AE80" s="14"/>
      <c r="AF80" s="14"/>
      <c r="AG80" s="14"/>
    </row>
    <row r="81" spans="1:33" s="81" customFormat="1" ht="15" customHeight="1">
      <c r="A81" s="70">
        <v>78</v>
      </c>
      <c r="B81" s="72" t="s">
        <v>303</v>
      </c>
      <c r="C81" s="92" t="s">
        <v>304</v>
      </c>
      <c r="D81" s="72">
        <v>2700292850</v>
      </c>
      <c r="E81" s="71" t="s">
        <v>117</v>
      </c>
      <c r="F81" s="72" t="s">
        <v>88</v>
      </c>
      <c r="G81" s="72"/>
      <c r="H81" s="74">
        <v>15</v>
      </c>
      <c r="I81" s="75">
        <v>128.19999999999999</v>
      </c>
      <c r="J81" s="76">
        <f t="shared" si="42"/>
        <v>1922.9999999999998</v>
      </c>
      <c r="K81" s="77">
        <f t="shared" si="43"/>
        <v>112.05</v>
      </c>
      <c r="L81" s="77">
        <f t="shared" si="44"/>
        <v>188.7</v>
      </c>
      <c r="M81" s="77"/>
      <c r="N81" s="77"/>
      <c r="O81" s="77">
        <f t="shared" si="45"/>
        <v>-76.649999999999991</v>
      </c>
      <c r="P81" s="77">
        <v>0</v>
      </c>
      <c r="Q81" s="77">
        <f t="shared" si="46"/>
        <v>-76.649999999999991</v>
      </c>
      <c r="R81" s="77">
        <f t="shared" si="47"/>
        <v>1999.6499999999999</v>
      </c>
      <c r="S81" s="79"/>
      <c r="T81" s="80"/>
      <c r="V81" s="80"/>
      <c r="X81" s="82"/>
      <c r="Y81" s="83"/>
    </row>
    <row r="82" spans="1:33" s="81" customFormat="1" ht="15" customHeight="1">
      <c r="A82" s="70">
        <v>79</v>
      </c>
      <c r="B82" s="72" t="s">
        <v>76</v>
      </c>
      <c r="C82" s="92" t="s">
        <v>239</v>
      </c>
      <c r="D82" s="72">
        <v>2700286230</v>
      </c>
      <c r="E82" s="71" t="s">
        <v>8</v>
      </c>
      <c r="F82" s="72" t="s">
        <v>88</v>
      </c>
      <c r="G82" s="72"/>
      <c r="H82" s="74">
        <v>15</v>
      </c>
      <c r="I82" s="75">
        <v>143.08000000000001</v>
      </c>
      <c r="J82" s="76">
        <f t="shared" si="42"/>
        <v>2146.2000000000003</v>
      </c>
      <c r="K82" s="77">
        <f t="shared" si="43"/>
        <v>129.41999999999999</v>
      </c>
      <c r="L82" s="77">
        <f t="shared" si="44"/>
        <v>188.7</v>
      </c>
      <c r="M82" s="77">
        <v>0</v>
      </c>
      <c r="N82" s="77">
        <v>0</v>
      </c>
      <c r="O82" s="77">
        <f t="shared" si="45"/>
        <v>-59.28</v>
      </c>
      <c r="P82" s="77">
        <v>0</v>
      </c>
      <c r="Q82" s="77">
        <f t="shared" si="46"/>
        <v>-59.28</v>
      </c>
      <c r="R82" s="77">
        <f t="shared" si="47"/>
        <v>2205.4800000000005</v>
      </c>
      <c r="S82" s="79"/>
      <c r="T82" s="80"/>
      <c r="V82" s="80"/>
      <c r="X82" s="82"/>
      <c r="Y82" s="83"/>
    </row>
    <row r="83" spans="1:33" s="81" customFormat="1" ht="15" customHeight="1">
      <c r="A83" s="70">
        <v>80</v>
      </c>
      <c r="B83" s="72" t="s">
        <v>299</v>
      </c>
      <c r="C83" s="92" t="s">
        <v>300</v>
      </c>
      <c r="D83" s="72">
        <v>2700292265</v>
      </c>
      <c r="E83" s="71" t="s">
        <v>117</v>
      </c>
      <c r="F83" s="72" t="s">
        <v>88</v>
      </c>
      <c r="G83" s="72"/>
      <c r="H83" s="74">
        <v>15</v>
      </c>
      <c r="I83" s="75">
        <v>128.19999999999999</v>
      </c>
      <c r="J83" s="76">
        <f t="shared" si="42"/>
        <v>1922.9999999999998</v>
      </c>
      <c r="K83" s="77">
        <f t="shared" si="43"/>
        <v>112.05</v>
      </c>
      <c r="L83" s="77">
        <f t="shared" si="44"/>
        <v>188.7</v>
      </c>
      <c r="M83" s="77"/>
      <c r="N83" s="77">
        <v>0</v>
      </c>
      <c r="O83" s="77">
        <f t="shared" si="45"/>
        <v>-76.649999999999991</v>
      </c>
      <c r="P83" s="77">
        <v>0</v>
      </c>
      <c r="Q83" s="77">
        <f t="shared" si="46"/>
        <v>-76.649999999999991</v>
      </c>
      <c r="R83" s="77">
        <f t="shared" si="47"/>
        <v>1999.6499999999999</v>
      </c>
      <c r="S83" s="79"/>
      <c r="T83" s="64"/>
      <c r="U83" s="14"/>
      <c r="V83" s="64"/>
      <c r="W83" s="14"/>
      <c r="X83" s="63"/>
      <c r="Y83" s="24"/>
      <c r="Z83" s="14"/>
      <c r="AA83" s="14"/>
      <c r="AB83" s="14"/>
      <c r="AC83" s="14"/>
      <c r="AD83" s="14"/>
      <c r="AE83" s="14"/>
      <c r="AF83" s="14"/>
      <c r="AG83" s="14"/>
    </row>
    <row r="84" spans="1:33" s="81" customFormat="1" ht="15" customHeight="1">
      <c r="A84" s="70">
        <v>81</v>
      </c>
      <c r="B84" s="72" t="s">
        <v>170</v>
      </c>
      <c r="C84" s="92" t="s">
        <v>206</v>
      </c>
      <c r="D84" s="72">
        <v>2700285897</v>
      </c>
      <c r="E84" s="72" t="s">
        <v>62</v>
      </c>
      <c r="F84" s="72" t="s">
        <v>88</v>
      </c>
      <c r="G84" s="73"/>
      <c r="H84" s="74">
        <v>15</v>
      </c>
      <c r="I84" s="75">
        <v>110</v>
      </c>
      <c r="J84" s="76">
        <f t="shared" si="42"/>
        <v>1650</v>
      </c>
      <c r="K84" s="77">
        <f t="shared" si="43"/>
        <v>94.58</v>
      </c>
      <c r="L84" s="77">
        <f t="shared" si="44"/>
        <v>200.7</v>
      </c>
      <c r="M84" s="77">
        <v>0</v>
      </c>
      <c r="N84" s="77">
        <v>0</v>
      </c>
      <c r="O84" s="77">
        <f t="shared" si="45"/>
        <v>-106.11999999999999</v>
      </c>
      <c r="P84" s="77">
        <v>0</v>
      </c>
      <c r="Q84" s="77">
        <f t="shared" si="46"/>
        <v>-106.11999999999999</v>
      </c>
      <c r="R84" s="77">
        <f t="shared" si="47"/>
        <v>1756.12</v>
      </c>
      <c r="S84" s="79"/>
      <c r="T84" s="80"/>
      <c r="V84" s="80"/>
      <c r="X84" s="82"/>
      <c r="Y84" s="83"/>
    </row>
    <row r="85" spans="1:33" s="81" customFormat="1" ht="15" customHeight="1">
      <c r="A85" s="70">
        <v>82</v>
      </c>
      <c r="B85" s="72" t="s">
        <v>171</v>
      </c>
      <c r="C85" s="99" t="s">
        <v>205</v>
      </c>
      <c r="D85" s="72">
        <v>2700286516</v>
      </c>
      <c r="E85" s="71" t="s">
        <v>172</v>
      </c>
      <c r="F85" s="72" t="s">
        <v>88</v>
      </c>
      <c r="G85" s="72"/>
      <c r="H85" s="74">
        <v>15</v>
      </c>
      <c r="I85" s="75">
        <v>133.33000000000001</v>
      </c>
      <c r="J85" s="76">
        <f t="shared" si="42"/>
        <v>1999.9500000000003</v>
      </c>
      <c r="K85" s="77">
        <f t="shared" si="43"/>
        <v>116.98</v>
      </c>
      <c r="L85" s="77">
        <f t="shared" si="44"/>
        <v>188.7</v>
      </c>
      <c r="M85" s="77">
        <v>0</v>
      </c>
      <c r="N85" s="77">
        <v>0</v>
      </c>
      <c r="O85" s="77">
        <f t="shared" si="45"/>
        <v>-71.719999999999985</v>
      </c>
      <c r="P85" s="77">
        <v>0</v>
      </c>
      <c r="Q85" s="77">
        <f t="shared" si="46"/>
        <v>-71.719999999999985</v>
      </c>
      <c r="R85" s="77">
        <f t="shared" si="47"/>
        <v>2071.67</v>
      </c>
      <c r="S85" s="79"/>
      <c r="T85" s="80"/>
      <c r="V85" s="80"/>
      <c r="X85" s="82"/>
      <c r="Y85" s="83"/>
    </row>
    <row r="86" spans="1:33" s="81" customFormat="1" ht="15" customHeight="1">
      <c r="A86" s="70">
        <v>83</v>
      </c>
      <c r="B86" s="72" t="s">
        <v>173</v>
      </c>
      <c r="C86" s="92" t="s">
        <v>240</v>
      </c>
      <c r="D86" s="72">
        <v>2700285919</v>
      </c>
      <c r="E86" s="72" t="s">
        <v>174</v>
      </c>
      <c r="F86" s="72" t="s">
        <v>88</v>
      </c>
      <c r="G86" s="72"/>
      <c r="H86" s="74">
        <v>15</v>
      </c>
      <c r="I86" s="75">
        <v>334.6</v>
      </c>
      <c r="J86" s="76">
        <f t="shared" si="42"/>
        <v>5019</v>
      </c>
      <c r="K86" s="77">
        <f t="shared" si="43"/>
        <v>526.91</v>
      </c>
      <c r="L86" s="77">
        <f t="shared" si="44"/>
        <v>0</v>
      </c>
      <c r="M86" s="77">
        <v>0</v>
      </c>
      <c r="N86" s="77">
        <v>0</v>
      </c>
      <c r="O86" s="77">
        <f t="shared" si="45"/>
        <v>526.91</v>
      </c>
      <c r="P86" s="77">
        <v>0</v>
      </c>
      <c r="Q86" s="77">
        <f t="shared" si="46"/>
        <v>526.91</v>
      </c>
      <c r="R86" s="77">
        <f t="shared" si="47"/>
        <v>4492.09</v>
      </c>
      <c r="S86" s="79"/>
      <c r="T86" s="80"/>
      <c r="V86" s="80"/>
      <c r="X86" s="82"/>
      <c r="Y86" s="83"/>
    </row>
    <row r="87" spans="1:33" s="12" customFormat="1" ht="15" customHeight="1">
      <c r="A87" s="70">
        <v>84</v>
      </c>
      <c r="B87" s="72" t="s">
        <v>262</v>
      </c>
      <c r="C87" s="92" t="s">
        <v>259</v>
      </c>
      <c r="D87" s="72">
        <v>2700289604</v>
      </c>
      <c r="E87" s="71" t="s">
        <v>258</v>
      </c>
      <c r="F87" s="72" t="s">
        <v>301</v>
      </c>
      <c r="G87" s="72"/>
      <c r="H87" s="74">
        <v>15</v>
      </c>
      <c r="I87" s="75">
        <v>240.95</v>
      </c>
      <c r="J87" s="76">
        <f>I87*H87</f>
        <v>3614.25</v>
      </c>
      <c r="K87" s="77">
        <f>ROUND((((J87)-VLOOKUP(J87,TARIFA,1))*VLOOKUP(J87,TARIFA,4))+VLOOKUP(J87,TARIFA,3),2)</f>
        <v>289.14999999999998</v>
      </c>
      <c r="L87" s="77">
        <f>ROUND((((J87-VLOOKUP(J87,TARIFA,1))*VLOOKUP(J87,TARIFA,4))*VLOOKUP(J87,SUBSIDIO,4))+VLOOKUP(J87,SUBSIDIO,3),2)</f>
        <v>107.4</v>
      </c>
      <c r="M87" s="77">
        <v>0</v>
      </c>
      <c r="N87" s="77">
        <v>0</v>
      </c>
      <c r="O87" s="77">
        <f>K87-L87</f>
        <v>181.74999999999997</v>
      </c>
      <c r="P87" s="77">
        <v>0</v>
      </c>
      <c r="Q87" s="77">
        <f>O87+P87</f>
        <v>181.74999999999997</v>
      </c>
      <c r="R87" s="77">
        <f>J87+M87+N87-Q87</f>
        <v>3432.5</v>
      </c>
      <c r="S87" s="79"/>
      <c r="T87" s="65"/>
      <c r="V87" s="65"/>
      <c r="X87" s="66"/>
      <c r="Y87" s="57"/>
    </row>
    <row r="88" spans="1:33" s="12" customFormat="1" ht="15" customHeight="1">
      <c r="A88" s="70">
        <v>85</v>
      </c>
      <c r="B88" s="72" t="s">
        <v>80</v>
      </c>
      <c r="C88" s="92" t="s">
        <v>242</v>
      </c>
      <c r="D88" s="72">
        <v>2700285927</v>
      </c>
      <c r="E88" s="72" t="s">
        <v>61</v>
      </c>
      <c r="F88" s="72" t="s">
        <v>301</v>
      </c>
      <c r="G88" s="72"/>
      <c r="H88" s="74">
        <v>15</v>
      </c>
      <c r="I88" s="75">
        <v>240.95</v>
      </c>
      <c r="J88" s="76">
        <v>3614.25</v>
      </c>
      <c r="K88" s="77">
        <v>289.14999999999998</v>
      </c>
      <c r="L88" s="77">
        <v>107.4</v>
      </c>
      <c r="M88" s="77">
        <v>0</v>
      </c>
      <c r="N88" s="77">
        <v>0</v>
      </c>
      <c r="O88" s="77">
        <v>181.74999999999997</v>
      </c>
      <c r="P88" s="77">
        <v>0</v>
      </c>
      <c r="Q88" s="77">
        <v>181.74999999999997</v>
      </c>
      <c r="R88" s="77">
        <v>3432.5</v>
      </c>
      <c r="S88" s="79"/>
      <c r="T88" s="65"/>
      <c r="V88" s="65"/>
      <c r="X88" s="66"/>
      <c r="Y88" s="57"/>
    </row>
    <row r="89" spans="1:33" s="12" customFormat="1" ht="15" customHeight="1">
      <c r="A89" s="70">
        <v>86</v>
      </c>
      <c r="B89" s="72" t="s">
        <v>156</v>
      </c>
      <c r="C89" s="92" t="s">
        <v>226</v>
      </c>
      <c r="D89" s="72">
        <v>2700285757</v>
      </c>
      <c r="E89" s="72" t="s">
        <v>260</v>
      </c>
      <c r="F89" s="72" t="s">
        <v>301</v>
      </c>
      <c r="G89" s="72"/>
      <c r="H89" s="74">
        <v>15</v>
      </c>
      <c r="I89" s="75">
        <v>365.4</v>
      </c>
      <c r="J89" s="76">
        <f>I89*H89</f>
        <v>5481</v>
      </c>
      <c r="K89" s="77">
        <f>ROUND((((J89)-VLOOKUP(J89,TARIFA,1))*VLOOKUP(J89,TARIFA,4))+VLOOKUP(J89,TARIFA,3),2)</f>
        <v>623.54999999999995</v>
      </c>
      <c r="L89" s="77">
        <f>ROUND((((J89-VLOOKUP(J89,TARIFA,1))*VLOOKUP(J89,TARIFA,4))*VLOOKUP(J89,SUBSIDIO,4))+VLOOKUP(J89,SUBSIDIO,3),2)</f>
        <v>0</v>
      </c>
      <c r="M89" s="77">
        <v>0</v>
      </c>
      <c r="N89" s="77">
        <v>0</v>
      </c>
      <c r="O89" s="77">
        <f>K89-L89</f>
        <v>623.54999999999995</v>
      </c>
      <c r="P89" s="77">
        <v>0</v>
      </c>
      <c r="Q89" s="77">
        <f>O89+P89</f>
        <v>623.54999999999995</v>
      </c>
      <c r="R89" s="77">
        <f>J89+M89+N89-Q89</f>
        <v>4857.45</v>
      </c>
      <c r="S89" s="79"/>
      <c r="T89" s="65"/>
      <c r="V89" s="65"/>
      <c r="X89" s="66"/>
      <c r="Y89" s="57"/>
    </row>
    <row r="90" spans="1:33" s="12" customFormat="1" ht="15" customHeight="1">
      <c r="A90" s="70">
        <v>87</v>
      </c>
      <c r="B90" s="72" t="s">
        <v>10</v>
      </c>
      <c r="C90" s="92" t="s">
        <v>243</v>
      </c>
      <c r="D90" s="72">
        <v>2700285889</v>
      </c>
      <c r="E90" s="72" t="s">
        <v>11</v>
      </c>
      <c r="F90" s="72" t="s">
        <v>301</v>
      </c>
      <c r="G90" s="72"/>
      <c r="H90" s="74">
        <v>15</v>
      </c>
      <c r="I90" s="75">
        <v>240.95</v>
      </c>
      <c r="J90" s="76">
        <v>3614.25</v>
      </c>
      <c r="K90" s="77">
        <v>289.14999999999998</v>
      </c>
      <c r="L90" s="77">
        <v>107.4</v>
      </c>
      <c r="M90" s="77">
        <v>0</v>
      </c>
      <c r="N90" s="77">
        <v>0</v>
      </c>
      <c r="O90" s="77">
        <v>181.74999999999997</v>
      </c>
      <c r="P90" s="77">
        <v>0</v>
      </c>
      <c r="Q90" s="77">
        <v>181.74999999999997</v>
      </c>
      <c r="R90" s="77">
        <v>3432.5</v>
      </c>
      <c r="S90" s="79"/>
      <c r="T90" s="65"/>
      <c r="V90" s="65"/>
      <c r="X90" s="66"/>
      <c r="Y90" s="57"/>
    </row>
    <row r="91" spans="1:33" s="12" customFormat="1" ht="15" customHeight="1">
      <c r="A91" s="70">
        <v>88</v>
      </c>
      <c r="B91" s="72" t="s">
        <v>163</v>
      </c>
      <c r="C91" s="92" t="s">
        <v>212</v>
      </c>
      <c r="D91" s="72">
        <v>2700286486</v>
      </c>
      <c r="E91" s="71" t="s">
        <v>105</v>
      </c>
      <c r="F91" s="72" t="s">
        <v>256</v>
      </c>
      <c r="G91" s="72"/>
      <c r="H91" s="74">
        <v>15</v>
      </c>
      <c r="I91" s="75">
        <v>115</v>
      </c>
      <c r="J91" s="76">
        <f>I91*H91</f>
        <v>1725</v>
      </c>
      <c r="K91" s="77">
        <f>ROUND((((J91)-VLOOKUP(J91,TARIFA,1))*VLOOKUP(J91,TARIFA,4))+VLOOKUP(J91,TARIFA,3),2)</f>
        <v>99.38</v>
      </c>
      <c r="L91" s="77">
        <f>ROUND((((J91-VLOOKUP(J91,TARIFA,1))*VLOOKUP(J91,TARIFA,4))*VLOOKUP(J91,SUBSIDIO,4))+VLOOKUP(J91,SUBSIDIO,3),2)</f>
        <v>193.8</v>
      </c>
      <c r="M91" s="77">
        <v>0</v>
      </c>
      <c r="N91" s="77">
        <v>0</v>
      </c>
      <c r="O91" s="77">
        <f>K91-L91</f>
        <v>-94.420000000000016</v>
      </c>
      <c r="P91" s="77">
        <v>0</v>
      </c>
      <c r="Q91" s="77">
        <f>O91+P91</f>
        <v>-94.420000000000016</v>
      </c>
      <c r="R91" s="77">
        <f>J91+M91+N91-Q91</f>
        <v>1819.42</v>
      </c>
      <c r="S91" s="79"/>
      <c r="T91" s="65"/>
      <c r="V91" s="65"/>
      <c r="X91" s="66"/>
      <c r="Y91" s="57"/>
    </row>
    <row r="92" spans="1:33" s="11" customFormat="1" ht="15" customHeight="1">
      <c r="A92" s="70">
        <v>89</v>
      </c>
      <c r="B92" s="72" t="s">
        <v>265</v>
      </c>
      <c r="C92" s="92" t="s">
        <v>261</v>
      </c>
      <c r="D92" s="72">
        <v>2700289523</v>
      </c>
      <c r="E92" s="72" t="s">
        <v>136</v>
      </c>
      <c r="F92" s="72" t="s">
        <v>256</v>
      </c>
      <c r="G92" s="72"/>
      <c r="H92" s="74">
        <v>15</v>
      </c>
      <c r="I92" s="75">
        <v>93.33</v>
      </c>
      <c r="J92" s="76">
        <f>I92*H92</f>
        <v>1399.95</v>
      </c>
      <c r="K92" s="77">
        <f>ROUND((((J92)-VLOOKUP(J92,TARIFA,1))*VLOOKUP(J92,TARIFA,4))+VLOOKUP(J92,TARIFA,3),2)</f>
        <v>78.58</v>
      </c>
      <c r="L92" s="77">
        <f>ROUND((((J92-VLOOKUP(J92,TARIFA,1))*VLOOKUP(J92,TARIFA,4))*VLOOKUP(J92,SUBSIDIO,4))+VLOOKUP(J92,SUBSIDIO,3),2)</f>
        <v>200.7</v>
      </c>
      <c r="M92" s="77">
        <v>0</v>
      </c>
      <c r="N92" s="77">
        <v>0</v>
      </c>
      <c r="O92" s="77">
        <f>K92-L92</f>
        <v>-122.11999999999999</v>
      </c>
      <c r="P92" s="77">
        <v>0</v>
      </c>
      <c r="Q92" s="77">
        <f>O92+P92</f>
        <v>-122.11999999999999</v>
      </c>
      <c r="R92" s="77">
        <f>J92+M92+N92-Q92</f>
        <v>1522.07</v>
      </c>
      <c r="S92" s="79"/>
      <c r="T92" s="80"/>
      <c r="V92" s="80"/>
      <c r="X92" s="82"/>
      <c r="Y92" s="58"/>
    </row>
    <row r="93" spans="1:33" s="84" customFormat="1" ht="15" customHeight="1" outlineLevel="1">
      <c r="A93" s="93"/>
      <c r="B93" s="25"/>
      <c r="C93" s="25"/>
      <c r="D93" s="25"/>
      <c r="E93" s="25"/>
      <c r="F93" s="25"/>
      <c r="G93" s="25"/>
      <c r="H93" s="27"/>
      <c r="I93" s="28"/>
      <c r="J93" s="29">
        <f>SUM(J4:J92)</f>
        <v>228620.25000000003</v>
      </c>
      <c r="K93" s="26"/>
      <c r="L93" s="26"/>
      <c r="M93" s="26"/>
      <c r="N93" s="29"/>
      <c r="O93" s="29"/>
      <c r="P93" s="29"/>
      <c r="Q93" s="26"/>
      <c r="R93" s="86">
        <f>SUM(R4:R92)</f>
        <v>223430.30000000002</v>
      </c>
      <c r="S93" s="78"/>
      <c r="T93" s="23"/>
      <c r="Y93" s="23"/>
    </row>
    <row r="94" spans="1:33" s="84" customFormat="1" ht="15" customHeight="1" outlineLevel="1">
      <c r="A94" s="93"/>
      <c r="B94" s="25"/>
      <c r="C94" s="25"/>
      <c r="D94" s="25"/>
      <c r="E94" s="25"/>
      <c r="F94" s="25"/>
      <c r="G94" s="25"/>
      <c r="H94" s="27"/>
      <c r="I94" s="28"/>
      <c r="J94" s="29"/>
      <c r="K94" s="26"/>
      <c r="L94" s="26"/>
      <c r="M94" s="26"/>
      <c r="N94" s="29"/>
      <c r="O94" s="29"/>
      <c r="P94" s="29"/>
      <c r="Q94" s="26"/>
      <c r="R94" s="85"/>
      <c r="S94" s="78"/>
      <c r="T94" s="23"/>
      <c r="Y94" s="23"/>
    </row>
    <row r="95" spans="1:33" s="84" customFormat="1" ht="15" customHeight="1" outlineLevel="1">
      <c r="A95" s="93"/>
      <c r="B95" s="25"/>
      <c r="C95" s="25"/>
      <c r="D95" s="25"/>
      <c r="E95" s="25"/>
      <c r="F95" s="25"/>
      <c r="G95" s="25"/>
      <c r="H95" s="27"/>
      <c r="I95" s="28"/>
      <c r="J95" s="29"/>
      <c r="K95" s="26"/>
      <c r="L95" s="26"/>
      <c r="M95" s="26"/>
      <c r="N95" s="29"/>
      <c r="O95" s="29"/>
      <c r="P95" s="29"/>
      <c r="Q95" s="26"/>
      <c r="R95" s="85"/>
      <c r="S95" s="78"/>
      <c r="T95" s="23"/>
      <c r="Y95" s="23"/>
    </row>
    <row r="96" spans="1:33" s="84" customFormat="1" ht="15" customHeight="1" outlineLevel="1">
      <c r="A96" s="93"/>
      <c r="B96" s="25"/>
      <c r="C96" s="25"/>
      <c r="D96" s="25"/>
      <c r="E96" s="25"/>
      <c r="F96" s="25"/>
      <c r="G96" s="25"/>
      <c r="H96" s="27"/>
      <c r="I96" s="28"/>
      <c r="J96" s="29"/>
      <c r="K96" s="26"/>
      <c r="L96" s="26"/>
      <c r="M96" s="26"/>
      <c r="N96" s="29"/>
      <c r="O96" s="29"/>
      <c r="P96" s="29"/>
      <c r="Q96" s="26"/>
      <c r="R96" s="85"/>
      <c r="S96" s="78"/>
      <c r="T96" s="23"/>
      <c r="Y96" s="23"/>
    </row>
    <row r="97" spans="1:26" s="84" customFormat="1" ht="15" customHeight="1" outlineLevel="1">
      <c r="A97" s="93"/>
      <c r="B97" s="25"/>
      <c r="C97" s="25"/>
      <c r="D97" s="25"/>
      <c r="E97" s="25"/>
      <c r="F97" s="25"/>
      <c r="G97" s="25"/>
      <c r="H97" s="27"/>
      <c r="I97" s="28"/>
      <c r="J97" s="29"/>
      <c r="K97" s="26"/>
      <c r="L97" s="26"/>
      <c r="M97" s="26"/>
      <c r="N97" s="29"/>
      <c r="O97" s="29"/>
      <c r="P97" s="29"/>
      <c r="Q97" s="26"/>
      <c r="R97" s="59"/>
      <c r="S97" s="78"/>
      <c r="T97" s="23"/>
      <c r="Y97" s="23"/>
    </row>
    <row r="98" spans="1:26" s="84" customFormat="1" ht="15" customHeight="1" outlineLevel="1">
      <c r="A98" s="93"/>
      <c r="B98" s="17"/>
      <c r="C98" s="17"/>
      <c r="D98" s="17"/>
      <c r="E98" s="17"/>
      <c r="F98" s="13"/>
      <c r="G98" s="13"/>
      <c r="H98" s="100"/>
      <c r="I98" s="100"/>
      <c r="J98" s="100"/>
      <c r="K98" s="95"/>
      <c r="L98" s="95"/>
      <c r="M98" s="96"/>
      <c r="N98" s="101"/>
      <c r="O98" s="101"/>
      <c r="P98" s="101"/>
      <c r="Q98" s="101"/>
      <c r="R98" s="101"/>
      <c r="S98" s="78"/>
      <c r="T98" s="23"/>
      <c r="Y98" s="23"/>
    </row>
    <row r="99" spans="1:26" s="30" customFormat="1" ht="15" customHeight="1">
      <c r="A99" s="13"/>
      <c r="B99" s="17"/>
      <c r="C99" s="17"/>
      <c r="D99" s="17"/>
      <c r="E99" s="17"/>
      <c r="F99" s="13" t="s">
        <v>93</v>
      </c>
      <c r="G99" s="13"/>
      <c r="H99" s="102"/>
      <c r="I99" s="102"/>
      <c r="J99" s="34"/>
      <c r="K99" s="95"/>
      <c r="L99" s="95"/>
      <c r="M99" s="95"/>
      <c r="N99" s="105"/>
      <c r="O99" s="105"/>
      <c r="P99" s="105"/>
      <c r="Q99" s="105"/>
      <c r="R99" s="87"/>
      <c r="S99" s="15"/>
      <c r="T99" s="31" t="s">
        <v>45</v>
      </c>
      <c r="X99" s="32"/>
      <c r="Y99" s="32"/>
      <c r="Z99" s="33"/>
    </row>
    <row r="100" spans="1:26" s="30" customFormat="1" ht="15" customHeight="1">
      <c r="A100" s="13"/>
      <c r="B100" s="17"/>
      <c r="C100" s="17"/>
      <c r="D100" s="17"/>
      <c r="E100" s="17"/>
      <c r="F100" s="37"/>
      <c r="G100" s="13"/>
      <c r="H100" s="94"/>
      <c r="I100" s="94"/>
      <c r="J100" s="36"/>
      <c r="K100" s="95"/>
      <c r="L100" s="95"/>
      <c r="M100" s="96"/>
      <c r="N100" s="105"/>
      <c r="O100" s="105"/>
      <c r="P100" s="105"/>
      <c r="Q100" s="105"/>
      <c r="R100" s="88"/>
      <c r="S100" s="15"/>
      <c r="V100" s="35"/>
    </row>
    <row r="101" spans="1:26" s="30" customFormat="1" ht="15" customHeight="1">
      <c r="A101" s="13"/>
      <c r="B101" s="17"/>
      <c r="C101" s="17"/>
      <c r="D101" s="17"/>
      <c r="E101" s="106"/>
      <c r="F101" s="106"/>
      <c r="G101" s="106"/>
      <c r="H101" s="106"/>
      <c r="I101" s="106"/>
      <c r="J101" s="106"/>
      <c r="K101" s="95"/>
      <c r="L101" s="95"/>
      <c r="M101" s="96"/>
      <c r="N101" s="105"/>
      <c r="O101" s="105"/>
      <c r="P101" s="105"/>
      <c r="Q101" s="105"/>
      <c r="R101" s="87"/>
      <c r="S101" s="15"/>
      <c r="T101" s="38" t="s">
        <v>27</v>
      </c>
      <c r="U101" s="38" t="s">
        <v>28</v>
      </c>
      <c r="V101" s="38" t="s">
        <v>29</v>
      </c>
      <c r="W101" s="38" t="s">
        <v>30</v>
      </c>
    </row>
    <row r="102" spans="1:26" s="30" customFormat="1" ht="15" customHeight="1">
      <c r="A102" s="13"/>
      <c r="B102" s="17"/>
      <c r="C102" s="17"/>
      <c r="D102" s="17"/>
      <c r="E102" s="17"/>
      <c r="F102" s="13"/>
      <c r="G102" s="13"/>
      <c r="H102" s="95"/>
      <c r="I102" s="39"/>
      <c r="J102" s="95"/>
      <c r="K102" s="95"/>
      <c r="L102" s="95"/>
      <c r="M102" s="95"/>
      <c r="N102" s="104"/>
      <c r="O102" s="104"/>
      <c r="P102" s="104"/>
      <c r="Q102" s="96"/>
      <c r="R102" s="89"/>
      <c r="S102" s="15"/>
      <c r="T102" s="38" t="s">
        <v>31</v>
      </c>
      <c r="U102" s="38" t="s">
        <v>31</v>
      </c>
      <c r="V102" s="38" t="s">
        <v>13</v>
      </c>
      <c r="W102" s="38" t="s">
        <v>32</v>
      </c>
    </row>
    <row r="103" spans="1:26" s="30" customFormat="1" ht="15" customHeight="1">
      <c r="A103" s="13"/>
      <c r="B103" s="17"/>
      <c r="C103" s="17"/>
      <c r="D103" s="17"/>
      <c r="E103" s="17"/>
      <c r="F103" s="13"/>
      <c r="G103" s="13"/>
      <c r="H103" s="95"/>
      <c r="I103" s="39"/>
      <c r="J103" s="95"/>
      <c r="K103" s="95"/>
      <c r="L103" s="95"/>
      <c r="M103" s="95"/>
      <c r="N103" s="103"/>
      <c r="O103" s="103"/>
      <c r="P103" s="103"/>
      <c r="Q103" s="95"/>
      <c r="R103" s="17"/>
      <c r="S103" s="15"/>
      <c r="T103" s="38" t="s">
        <v>33</v>
      </c>
      <c r="U103" s="38" t="s">
        <v>34</v>
      </c>
      <c r="V103" s="38" t="s">
        <v>35</v>
      </c>
      <c r="W103" s="38" t="s">
        <v>36</v>
      </c>
    </row>
    <row r="104" spans="1:26" ht="15" customHeight="1">
      <c r="P104" s="40"/>
      <c r="R104" s="17"/>
      <c r="T104" s="41" t="s">
        <v>37</v>
      </c>
      <c r="U104" s="41" t="s">
        <v>37</v>
      </c>
      <c r="V104" s="41" t="s">
        <v>37</v>
      </c>
      <c r="W104" s="41" t="s">
        <v>37</v>
      </c>
    </row>
    <row r="105" spans="1:26" ht="15" customHeight="1">
      <c r="P105" s="40"/>
      <c r="R105" s="17"/>
      <c r="T105" s="60">
        <v>0.01</v>
      </c>
      <c r="U105" s="60">
        <v>244.8</v>
      </c>
      <c r="V105" s="60">
        <f>0/30.4*10</f>
        <v>0</v>
      </c>
      <c r="W105" s="43">
        <v>1.9199999999999998E-2</v>
      </c>
    </row>
    <row r="106" spans="1:26" ht="15" customHeight="1">
      <c r="P106" s="40"/>
      <c r="Q106" s="96"/>
      <c r="R106" s="17"/>
      <c r="T106" s="60">
        <f t="shared" ref="T106:T112" si="48">U105+0.01</f>
        <v>244.81</v>
      </c>
      <c r="U106" s="60">
        <v>2077.5</v>
      </c>
      <c r="V106" s="60">
        <v>4.6500000000000004</v>
      </c>
      <c r="W106" s="43">
        <v>6.4000000000000001E-2</v>
      </c>
    </row>
    <row r="107" spans="1:26" ht="15" customHeight="1">
      <c r="P107" s="40"/>
      <c r="Q107" s="93"/>
      <c r="T107" s="60">
        <f>U106+0.01</f>
        <v>2077.5100000000002</v>
      </c>
      <c r="U107" s="60">
        <v>3651</v>
      </c>
      <c r="V107" s="60">
        <v>121.95</v>
      </c>
      <c r="W107" s="43">
        <v>0.10879999999999999</v>
      </c>
    </row>
    <row r="108" spans="1:26" ht="15" customHeight="1">
      <c r="P108" s="40"/>
      <c r="T108" s="60">
        <f t="shared" si="48"/>
        <v>3651.01</v>
      </c>
      <c r="U108" s="60">
        <v>4244.1000000000004</v>
      </c>
      <c r="V108" s="60">
        <v>293.25</v>
      </c>
      <c r="W108" s="43">
        <v>0.16</v>
      </c>
    </row>
    <row r="109" spans="1:26" ht="15" customHeight="1">
      <c r="P109" s="40"/>
      <c r="T109" s="60">
        <f t="shared" si="48"/>
        <v>4244.1100000000006</v>
      </c>
      <c r="U109" s="60">
        <v>5081.3999999999996</v>
      </c>
      <c r="V109" s="60">
        <v>388.05</v>
      </c>
      <c r="W109" s="43">
        <v>0.1792</v>
      </c>
    </row>
    <row r="110" spans="1:26" ht="15" customHeight="1">
      <c r="P110" s="40"/>
      <c r="T110" s="60">
        <f t="shared" si="48"/>
        <v>5081.41</v>
      </c>
      <c r="U110" s="60">
        <v>10248.450000000001</v>
      </c>
      <c r="V110" s="60">
        <v>538.20000000000005</v>
      </c>
      <c r="W110" s="43">
        <v>0.21360000000000001</v>
      </c>
    </row>
    <row r="111" spans="1:26" ht="15" customHeight="1">
      <c r="P111" s="40"/>
      <c r="T111" s="60">
        <f t="shared" si="48"/>
        <v>10248.460000000001</v>
      </c>
      <c r="U111" s="60">
        <v>16153.05</v>
      </c>
      <c r="V111" s="60">
        <v>1641.75</v>
      </c>
      <c r="W111" s="43">
        <v>0.23519999999999999</v>
      </c>
    </row>
    <row r="112" spans="1:26" ht="15" customHeight="1">
      <c r="T112" s="60">
        <f t="shared" si="48"/>
        <v>16153.06</v>
      </c>
      <c r="U112" s="61">
        <v>30838.799999999999</v>
      </c>
      <c r="V112" s="60">
        <v>3030.6</v>
      </c>
      <c r="W112" s="43">
        <v>0.3</v>
      </c>
    </row>
    <row r="113" spans="20:31" ht="15" customHeight="1">
      <c r="T113" s="60">
        <v>30838.81</v>
      </c>
      <c r="U113" s="62">
        <v>41118.449999999997</v>
      </c>
      <c r="V113" s="60">
        <v>7436.25</v>
      </c>
      <c r="W113" s="43">
        <v>0.32</v>
      </c>
    </row>
    <row r="114" spans="20:31" ht="15" customHeight="1">
      <c r="T114" s="60">
        <v>41118.46</v>
      </c>
      <c r="U114" s="62">
        <v>123355.2</v>
      </c>
      <c r="V114" s="60">
        <v>10725.75</v>
      </c>
      <c r="W114" s="43">
        <v>0.34</v>
      </c>
    </row>
    <row r="115" spans="20:31" ht="15" customHeight="1">
      <c r="T115" s="62">
        <v>123355.21</v>
      </c>
      <c r="U115" s="61" t="s">
        <v>112</v>
      </c>
      <c r="V115" s="61">
        <v>38686.35</v>
      </c>
      <c r="W115" s="45">
        <v>35</v>
      </c>
    </row>
    <row r="116" spans="20:31" ht="15" customHeight="1">
      <c r="V116" s="44"/>
      <c r="W116" s="45"/>
    </row>
    <row r="117" spans="20:31" ht="15" customHeight="1">
      <c r="Z117" s="46"/>
      <c r="AA117" s="46"/>
      <c r="AB117" s="46"/>
      <c r="AC117" s="46"/>
      <c r="AD117" s="46"/>
      <c r="AE117" s="46"/>
    </row>
    <row r="118" spans="20:31" ht="15" customHeight="1">
      <c r="T118" s="44"/>
      <c r="U118" s="44"/>
      <c r="V118" s="44" t="s">
        <v>38</v>
      </c>
      <c r="W118" s="44"/>
      <c r="Z118" s="46"/>
      <c r="AA118" s="46"/>
      <c r="AB118" s="46"/>
      <c r="AC118" s="46"/>
      <c r="AD118" s="46"/>
      <c r="AE118" s="46"/>
    </row>
    <row r="119" spans="20:31" ht="15" customHeight="1">
      <c r="T119" s="44" t="s">
        <v>39</v>
      </c>
      <c r="U119" s="44" t="s">
        <v>40</v>
      </c>
      <c r="V119" s="44" t="s">
        <v>41</v>
      </c>
      <c r="W119" s="44"/>
      <c r="Z119" s="46"/>
      <c r="AA119" s="46"/>
      <c r="AB119" s="46"/>
      <c r="AC119" s="46"/>
      <c r="AD119" s="46"/>
      <c r="AE119" s="46"/>
    </row>
    <row r="120" spans="20:31" ht="15" customHeight="1">
      <c r="T120" s="44" t="s">
        <v>42</v>
      </c>
      <c r="U120" s="44" t="s">
        <v>43</v>
      </c>
      <c r="V120" s="44" t="s">
        <v>70</v>
      </c>
      <c r="W120" s="44"/>
      <c r="Z120" s="46"/>
      <c r="AA120" s="46"/>
      <c r="AB120" s="46"/>
      <c r="AC120" s="46"/>
      <c r="AD120" s="46"/>
      <c r="AE120" s="46"/>
    </row>
    <row r="121" spans="20:31" ht="15" customHeight="1">
      <c r="T121" s="47">
        <v>0.01</v>
      </c>
      <c r="U121" s="47">
        <v>872.85</v>
      </c>
      <c r="V121" s="42">
        <v>200.85</v>
      </c>
      <c r="W121" s="43"/>
      <c r="Z121" s="46"/>
      <c r="AA121" s="46"/>
      <c r="AB121" s="46"/>
      <c r="AC121" s="46"/>
      <c r="AD121" s="46"/>
      <c r="AE121" s="46"/>
    </row>
    <row r="122" spans="20:31" ht="15" customHeight="1">
      <c r="T122" s="47">
        <f t="shared" ref="T122:T131" si="49">U121+0.01</f>
        <v>872.86</v>
      </c>
      <c r="U122" s="47">
        <v>1309.2</v>
      </c>
      <c r="V122" s="42">
        <v>200.7</v>
      </c>
      <c r="W122" s="43"/>
      <c r="Z122" s="46"/>
      <c r="AA122" s="46"/>
      <c r="AB122" s="46"/>
      <c r="AC122" s="46"/>
      <c r="AD122" s="46"/>
      <c r="AE122" s="46"/>
    </row>
    <row r="123" spans="20:31" ht="15" customHeight="1">
      <c r="T123" s="47">
        <f t="shared" si="49"/>
        <v>1309.21</v>
      </c>
      <c r="U123" s="47">
        <v>1713.6</v>
      </c>
      <c r="V123" s="42">
        <v>200.7</v>
      </c>
      <c r="W123" s="43"/>
      <c r="Z123" s="46"/>
      <c r="AA123" s="46"/>
      <c r="AB123" s="46"/>
      <c r="AC123" s="46"/>
      <c r="AD123" s="46"/>
      <c r="AE123" s="46"/>
    </row>
    <row r="124" spans="20:31" ht="15" customHeight="1">
      <c r="T124" s="47">
        <f t="shared" si="49"/>
        <v>1713.61</v>
      </c>
      <c r="U124" s="47">
        <v>1745.7</v>
      </c>
      <c r="V124" s="42">
        <v>193.8</v>
      </c>
      <c r="W124" s="43"/>
      <c r="Z124" s="46"/>
      <c r="AA124" s="46"/>
      <c r="AB124" s="46"/>
      <c r="AC124" s="46"/>
      <c r="AD124" s="46"/>
      <c r="AE124" s="46"/>
    </row>
    <row r="125" spans="20:31" ht="15" customHeight="1">
      <c r="T125" s="47">
        <f t="shared" si="49"/>
        <v>1745.71</v>
      </c>
      <c r="U125" s="47">
        <v>2193.75</v>
      </c>
      <c r="V125" s="42">
        <v>188.7</v>
      </c>
      <c r="W125" s="43"/>
      <c r="Z125" s="46"/>
      <c r="AA125" s="46"/>
      <c r="AB125" s="46"/>
      <c r="AC125" s="46"/>
      <c r="AD125" s="46"/>
      <c r="AE125" s="46"/>
    </row>
    <row r="126" spans="20:31" ht="15" customHeight="1">
      <c r="T126" s="47">
        <f t="shared" si="49"/>
        <v>2193.7600000000002</v>
      </c>
      <c r="U126" s="47">
        <v>2327.5500000000002</v>
      </c>
      <c r="V126" s="42">
        <v>174.75</v>
      </c>
      <c r="W126" s="43"/>
      <c r="Z126" s="46"/>
      <c r="AA126" s="46"/>
      <c r="AB126" s="46"/>
      <c r="AC126" s="46"/>
      <c r="AD126" s="46"/>
      <c r="AE126" s="46"/>
    </row>
    <row r="127" spans="20:31" ht="15" customHeight="1">
      <c r="T127" s="47">
        <f t="shared" si="49"/>
        <v>2327.5600000000004</v>
      </c>
      <c r="U127" s="47">
        <v>2632.65</v>
      </c>
      <c r="V127" s="42">
        <v>160.35</v>
      </c>
      <c r="W127" s="43"/>
      <c r="Z127" s="46"/>
      <c r="AA127" s="46"/>
      <c r="AB127" s="46"/>
      <c r="AC127" s="46"/>
      <c r="AD127" s="46"/>
      <c r="AE127" s="46"/>
    </row>
    <row r="128" spans="20:31" ht="15" customHeight="1">
      <c r="T128" s="47">
        <f t="shared" si="49"/>
        <v>2632.6600000000003</v>
      </c>
      <c r="U128" s="47">
        <v>3071.4</v>
      </c>
      <c r="V128" s="42">
        <v>145.35</v>
      </c>
      <c r="W128" s="43"/>
      <c r="Z128" s="46"/>
      <c r="AA128" s="46"/>
      <c r="AB128" s="46"/>
      <c r="AC128" s="46"/>
      <c r="AD128" s="46"/>
      <c r="AE128" s="46"/>
    </row>
    <row r="129" spans="19:31" ht="15" customHeight="1">
      <c r="T129" s="47">
        <f t="shared" si="49"/>
        <v>3071.4100000000003</v>
      </c>
      <c r="U129" s="47">
        <v>3510.15</v>
      </c>
      <c r="V129" s="42">
        <v>125.1</v>
      </c>
      <c r="W129" s="43"/>
      <c r="Z129" s="46"/>
      <c r="AA129" s="46"/>
      <c r="AB129" s="46"/>
      <c r="AC129" s="46"/>
      <c r="AD129" s="46"/>
      <c r="AE129" s="46"/>
    </row>
    <row r="130" spans="19:31" ht="15" customHeight="1">
      <c r="T130" s="47">
        <f t="shared" si="49"/>
        <v>3510.1600000000003</v>
      </c>
      <c r="U130" s="47">
        <v>3642.6</v>
      </c>
      <c r="V130" s="42">
        <v>107.4</v>
      </c>
      <c r="W130" s="43"/>
      <c r="Z130" s="46"/>
      <c r="AA130" s="46"/>
      <c r="AB130" s="46"/>
      <c r="AC130" s="46"/>
      <c r="AD130" s="46"/>
      <c r="AE130" s="46"/>
    </row>
    <row r="131" spans="19:31" ht="15" customHeight="1">
      <c r="T131" s="47">
        <f t="shared" si="49"/>
        <v>3642.61</v>
      </c>
      <c r="U131" s="48" t="s">
        <v>44</v>
      </c>
      <c r="V131" s="42">
        <v>0</v>
      </c>
      <c r="W131" s="43"/>
      <c r="Z131" s="46"/>
      <c r="AA131" s="46"/>
      <c r="AB131" s="46"/>
      <c r="AC131" s="46"/>
      <c r="AD131" s="46"/>
      <c r="AE131" s="46"/>
    </row>
    <row r="132" spans="19:31" ht="15" customHeight="1">
      <c r="T132" s="47"/>
      <c r="U132" s="47"/>
      <c r="V132" s="42"/>
      <c r="W132" s="43"/>
      <c r="Z132" s="46"/>
      <c r="AA132" s="46"/>
      <c r="AB132" s="46"/>
      <c r="AC132" s="46"/>
      <c r="AD132" s="46"/>
      <c r="AE132" s="46"/>
    </row>
    <row r="133" spans="19:31" ht="15" customHeight="1">
      <c r="T133" s="47"/>
      <c r="U133" s="47"/>
      <c r="V133" s="42"/>
      <c r="W133" s="43"/>
      <c r="Z133" s="46"/>
      <c r="AA133" s="46"/>
      <c r="AB133" s="46"/>
      <c r="AC133" s="46"/>
      <c r="AD133" s="46"/>
      <c r="AE133" s="46"/>
    </row>
    <row r="134" spans="19:31" ht="15" customHeight="1">
      <c r="T134" s="47"/>
      <c r="U134" s="47"/>
      <c r="V134" s="42"/>
      <c r="W134" s="43"/>
      <c r="Z134" s="46"/>
      <c r="AA134" s="46"/>
      <c r="AB134" s="46"/>
      <c r="AC134" s="46"/>
      <c r="AD134" s="46"/>
      <c r="AE134" s="46"/>
    </row>
    <row r="135" spans="19:31" ht="15" customHeight="1">
      <c r="X135" s="46"/>
      <c r="Z135" s="46"/>
      <c r="AA135" s="46"/>
      <c r="AB135" s="46"/>
      <c r="AC135" s="46"/>
      <c r="AD135" s="46"/>
      <c r="AE135" s="46"/>
    </row>
    <row r="136" spans="19:31" ht="15" customHeight="1">
      <c r="T136" s="49"/>
      <c r="W136" s="50"/>
      <c r="X136" s="46"/>
      <c r="Z136" s="46"/>
      <c r="AA136" s="46"/>
      <c r="AB136" s="46"/>
      <c r="AC136" s="46"/>
      <c r="AD136" s="46"/>
      <c r="AE136" s="46"/>
    </row>
    <row r="137" spans="19:31" ht="15" customHeight="1">
      <c r="S137" s="67"/>
      <c r="W137" s="46"/>
      <c r="X137" s="46"/>
      <c r="Z137" s="46"/>
      <c r="AA137" s="46"/>
      <c r="AB137" s="46"/>
      <c r="AC137" s="46"/>
      <c r="AD137" s="46"/>
      <c r="AE137" s="46"/>
    </row>
    <row r="138" spans="19:31" ht="15" customHeight="1">
      <c r="S138" s="67"/>
      <c r="T138" s="49"/>
      <c r="W138" s="50"/>
      <c r="X138" s="46"/>
      <c r="Z138" s="46"/>
      <c r="AA138" s="46"/>
      <c r="AB138" s="46"/>
      <c r="AC138" s="46"/>
      <c r="AD138" s="46"/>
      <c r="AE138" s="46"/>
    </row>
    <row r="139" spans="19:31" ht="15" customHeight="1">
      <c r="S139" s="67"/>
      <c r="W139" s="46"/>
      <c r="X139" s="46"/>
      <c r="Z139" s="46"/>
      <c r="AA139" s="46"/>
      <c r="AB139" s="46"/>
      <c r="AC139" s="46"/>
      <c r="AD139" s="46"/>
      <c r="AE139" s="46"/>
    </row>
    <row r="140" spans="19:31" ht="15" customHeight="1">
      <c r="S140" s="67"/>
      <c r="U140" s="49"/>
      <c r="W140" s="51"/>
      <c r="X140" s="46"/>
      <c r="Z140" s="46"/>
      <c r="AA140" s="46"/>
      <c r="AB140" s="46"/>
      <c r="AC140" s="46"/>
      <c r="AD140" s="46"/>
      <c r="AE140" s="46"/>
    </row>
    <row r="141" spans="19:31" ht="15" customHeight="1">
      <c r="S141" s="67"/>
      <c r="U141" s="52"/>
      <c r="W141" s="51"/>
      <c r="Z141" s="46"/>
      <c r="AA141" s="46"/>
      <c r="AB141" s="46"/>
      <c r="AC141" s="46"/>
      <c r="AD141" s="46"/>
      <c r="AE141" s="46"/>
    </row>
    <row r="142" spans="19:31" ht="15" customHeight="1">
      <c r="S142" s="67"/>
      <c r="U142" s="49"/>
      <c r="W142" s="51"/>
      <c r="Z142" s="46"/>
      <c r="AA142" s="46"/>
      <c r="AB142" s="46"/>
      <c r="AC142" s="46"/>
      <c r="AD142" s="46"/>
      <c r="AE142" s="46"/>
    </row>
    <row r="143" spans="19:31" ht="15" customHeight="1">
      <c r="S143" s="67"/>
      <c r="W143" s="53"/>
    </row>
    <row r="144" spans="19:31" ht="15" customHeight="1">
      <c r="S144" s="67"/>
      <c r="W144" s="46"/>
    </row>
    <row r="145" spans="19:23" ht="15" customHeight="1">
      <c r="S145" s="67"/>
    </row>
    <row r="146" spans="19:23" ht="15" customHeight="1">
      <c r="S146" s="67"/>
      <c r="T146" s="44"/>
      <c r="U146" s="44"/>
      <c r="V146" s="44"/>
    </row>
    <row r="147" spans="19:23" ht="15" customHeight="1">
      <c r="S147" s="67"/>
      <c r="W147" s="46"/>
    </row>
    <row r="148" spans="19:23" ht="15" customHeight="1">
      <c r="S148" s="67"/>
      <c r="T148" s="49"/>
      <c r="U148" s="46"/>
      <c r="V148" s="46"/>
      <c r="W148" s="46"/>
    </row>
    <row r="149" spans="19:23" ht="15" customHeight="1">
      <c r="S149" s="67"/>
      <c r="T149" s="49"/>
      <c r="U149" s="46"/>
      <c r="V149" s="46"/>
      <c r="W149" s="46"/>
    </row>
    <row r="150" spans="19:23" ht="15" customHeight="1">
      <c r="S150" s="67"/>
      <c r="T150" s="49"/>
      <c r="U150" s="46"/>
      <c r="V150" s="46"/>
      <c r="W150" s="46"/>
    </row>
    <row r="151" spans="19:23" ht="15" customHeight="1">
      <c r="S151" s="67"/>
      <c r="T151" s="49"/>
      <c r="U151" s="46"/>
      <c r="V151" s="46"/>
      <c r="W151" s="46"/>
    </row>
    <row r="152" spans="19:23" ht="15" customHeight="1">
      <c r="S152" s="67"/>
      <c r="T152" s="49"/>
      <c r="U152" s="46"/>
      <c r="V152" s="46"/>
      <c r="W152" s="46"/>
    </row>
    <row r="153" spans="19:23" ht="15" customHeight="1">
      <c r="S153" s="67"/>
      <c r="T153" s="49"/>
      <c r="U153" s="46"/>
      <c r="V153" s="46"/>
      <c r="W153" s="46"/>
    </row>
    <row r="154" spans="19:23" ht="15" customHeight="1">
      <c r="S154" s="67"/>
      <c r="T154" s="49"/>
      <c r="U154" s="46"/>
      <c r="V154" s="46"/>
      <c r="W154" s="46"/>
    </row>
    <row r="155" spans="19:23" ht="15" customHeight="1">
      <c r="S155" s="67"/>
      <c r="U155" s="54"/>
      <c r="V155" s="54"/>
      <c r="W155" s="46"/>
    </row>
    <row r="156" spans="19:23" ht="15" customHeight="1">
      <c r="S156" s="67"/>
      <c r="U156" s="46"/>
      <c r="V156" s="46"/>
      <c r="W156" s="46"/>
    </row>
    <row r="157" spans="19:23" ht="15" customHeight="1">
      <c r="T157" s="42"/>
      <c r="U157" s="42"/>
      <c r="V157" s="46"/>
      <c r="W157" s="46"/>
    </row>
    <row r="158" spans="19:23" ht="15" customHeight="1">
      <c r="T158" s="42"/>
      <c r="U158" s="42"/>
      <c r="V158" s="46"/>
      <c r="W158" s="46"/>
    </row>
    <row r="159" spans="19:23" ht="15" customHeight="1">
      <c r="T159" s="42"/>
      <c r="U159" s="42"/>
      <c r="V159" s="46"/>
      <c r="W159" s="46"/>
    </row>
    <row r="160" spans="19:23" ht="15" customHeight="1">
      <c r="S160" s="67"/>
      <c r="T160" s="42"/>
      <c r="U160" s="42"/>
      <c r="V160" s="46"/>
      <c r="W160" s="46"/>
    </row>
    <row r="161" spans="19:23" ht="15" customHeight="1">
      <c r="S161" s="67"/>
      <c r="T161" s="42"/>
      <c r="U161" s="42"/>
      <c r="V161" s="46"/>
      <c r="W161" s="46"/>
    </row>
    <row r="162" spans="19:23" ht="15" customHeight="1">
      <c r="S162" s="67"/>
      <c r="T162" s="42"/>
      <c r="U162" s="42"/>
      <c r="V162" s="46"/>
      <c r="W162" s="46"/>
    </row>
    <row r="163" spans="19:23" ht="15" customHeight="1">
      <c r="S163" s="67"/>
      <c r="T163" s="42"/>
      <c r="U163" s="42"/>
      <c r="V163" s="46"/>
      <c r="W163" s="46"/>
    </row>
    <row r="164" spans="19:23" ht="15" customHeight="1">
      <c r="S164" s="67"/>
      <c r="T164" s="42"/>
      <c r="U164" s="42"/>
      <c r="V164" s="46"/>
      <c r="W164" s="46"/>
    </row>
    <row r="165" spans="19:23" ht="15" customHeight="1">
      <c r="S165" s="67"/>
      <c r="T165" s="42"/>
      <c r="U165" s="42"/>
      <c r="V165" s="46"/>
      <c r="W165" s="46"/>
    </row>
    <row r="166" spans="19:23" ht="15" customHeight="1">
      <c r="S166" s="67"/>
    </row>
    <row r="167" spans="19:23" ht="15" customHeight="1">
      <c r="S167" s="67"/>
    </row>
    <row r="168" spans="19:23" ht="15" customHeight="1">
      <c r="S168" s="67"/>
    </row>
    <row r="169" spans="19:23" ht="15" customHeight="1">
      <c r="S169" s="67"/>
      <c r="T169" s="42"/>
      <c r="U169" s="42"/>
      <c r="V169" s="46"/>
      <c r="W169" s="46"/>
    </row>
    <row r="170" spans="19:23" ht="15" customHeight="1">
      <c r="S170" s="67"/>
      <c r="T170" s="42"/>
      <c r="U170" s="42"/>
      <c r="V170" s="46"/>
      <c r="W170" s="46"/>
    </row>
    <row r="171" spans="19:23" ht="15" customHeight="1">
      <c r="S171" s="67"/>
      <c r="T171" s="42"/>
      <c r="U171" s="42"/>
      <c r="V171" s="46"/>
      <c r="W171" s="46"/>
    </row>
    <row r="172" spans="19:23" ht="15" customHeight="1">
      <c r="S172" s="67"/>
      <c r="T172" s="42"/>
      <c r="U172" s="42"/>
      <c r="V172" s="46"/>
      <c r="W172" s="46"/>
    </row>
    <row r="173" spans="19:23" ht="15" customHeight="1">
      <c r="T173" s="42"/>
      <c r="U173" s="42"/>
      <c r="V173" s="46"/>
      <c r="W173" s="46"/>
    </row>
    <row r="174" spans="19:23" ht="15" customHeight="1">
      <c r="T174" s="42"/>
      <c r="U174" s="42"/>
      <c r="V174" s="46"/>
      <c r="W174" s="46"/>
    </row>
    <row r="175" spans="19:23" ht="15" customHeight="1">
      <c r="T175" s="42"/>
      <c r="U175" s="42"/>
      <c r="V175" s="46"/>
      <c r="W175" s="46"/>
    </row>
    <row r="176" spans="19:23" ht="15" customHeight="1">
      <c r="T176" s="42"/>
      <c r="U176" s="42"/>
      <c r="V176" s="46"/>
      <c r="W176" s="46"/>
    </row>
    <row r="177" spans="20:23" ht="15" customHeight="1">
      <c r="T177" s="42"/>
      <c r="U177" s="42"/>
      <c r="V177" s="46"/>
      <c r="W177" s="46"/>
    </row>
    <row r="178" spans="20:23" ht="15" customHeight="1">
      <c r="T178" s="42"/>
      <c r="U178" s="42"/>
      <c r="V178" s="46"/>
      <c r="W178" s="46"/>
    </row>
    <row r="179" spans="20:23" ht="15" customHeight="1">
      <c r="T179" s="42"/>
      <c r="U179" s="42"/>
      <c r="V179" s="46"/>
      <c r="W179" s="46"/>
    </row>
    <row r="180" spans="20:23" ht="15" customHeight="1">
      <c r="T180" s="42"/>
      <c r="U180" s="42"/>
      <c r="V180" s="46"/>
      <c r="W180" s="46"/>
    </row>
    <row r="181" spans="20:23" ht="15" customHeight="1">
      <c r="T181" s="42"/>
      <c r="U181" s="42"/>
      <c r="V181" s="46"/>
      <c r="W181" s="46"/>
    </row>
    <row r="182" spans="20:23" ht="15" customHeight="1">
      <c r="T182" s="42"/>
      <c r="U182" s="42"/>
      <c r="V182" s="46"/>
      <c r="W182" s="46"/>
    </row>
    <row r="183" spans="20:23" ht="15" customHeight="1">
      <c r="T183" s="42"/>
      <c r="U183" s="42"/>
      <c r="V183" s="46"/>
      <c r="W183" s="46"/>
    </row>
    <row r="184" spans="20:23" ht="15" customHeight="1">
      <c r="T184" s="42"/>
      <c r="U184" s="42"/>
    </row>
    <row r="185" spans="20:23" ht="15" customHeight="1">
      <c r="T185" s="42"/>
      <c r="U185" s="42"/>
    </row>
    <row r="186" spans="20:23" ht="15" customHeight="1">
      <c r="T186" s="42"/>
      <c r="U186" s="42"/>
    </row>
    <row r="187" spans="20:23" ht="15" customHeight="1">
      <c r="T187" s="42"/>
      <c r="U187" s="42"/>
    </row>
    <row r="188" spans="20:23" ht="15" customHeight="1">
      <c r="T188" s="42"/>
      <c r="U188" s="42"/>
    </row>
    <row r="189" spans="20:23" ht="15" customHeight="1">
      <c r="T189" s="42"/>
      <c r="U189" s="42"/>
    </row>
    <row r="190" spans="20:23" ht="15" customHeight="1">
      <c r="T190" s="42"/>
      <c r="U190" s="42"/>
    </row>
    <row r="191" spans="20:23" ht="15" customHeight="1">
      <c r="T191" s="42"/>
      <c r="U191" s="42"/>
    </row>
    <row r="192" spans="20:23" ht="15" customHeight="1">
      <c r="T192" s="42"/>
      <c r="U192" s="42"/>
    </row>
    <row r="193" spans="20:21" ht="15" customHeight="1">
      <c r="T193" s="42"/>
      <c r="U193" s="42"/>
    </row>
    <row r="194" spans="20:21" ht="15" customHeight="1">
      <c r="T194" s="42"/>
      <c r="U194" s="42"/>
    </row>
    <row r="195" spans="20:21" ht="15" customHeight="1">
      <c r="T195" s="42"/>
      <c r="U195" s="42"/>
    </row>
    <row r="196" spans="20:21" ht="15" customHeight="1">
      <c r="T196" s="42"/>
      <c r="U196" s="42"/>
    </row>
    <row r="197" spans="20:21" ht="15" customHeight="1">
      <c r="T197" s="42"/>
      <c r="U197" s="42"/>
    </row>
    <row r="198" spans="20:21" ht="15" customHeight="1">
      <c r="T198" s="42"/>
      <c r="U198" s="42"/>
    </row>
    <row r="199" spans="20:21" ht="15" customHeight="1">
      <c r="T199" s="42"/>
      <c r="U199" s="42"/>
    </row>
    <row r="200" spans="20:21" ht="15" customHeight="1">
      <c r="T200" s="42"/>
      <c r="U200" s="42"/>
    </row>
    <row r="201" spans="20:21" ht="15" customHeight="1">
      <c r="T201" s="42"/>
      <c r="U201" s="42"/>
    </row>
    <row r="202" spans="20:21" ht="15" customHeight="1">
      <c r="T202" s="42"/>
      <c r="U202" s="42"/>
    </row>
    <row r="203" spans="20:21" ht="15" customHeight="1">
      <c r="T203" s="42"/>
      <c r="U203" s="42"/>
    </row>
    <row r="204" spans="20:21" ht="15" customHeight="1">
      <c r="T204" s="42"/>
      <c r="U204" s="42"/>
    </row>
    <row r="205" spans="20:21" ht="15" customHeight="1">
      <c r="T205" s="42"/>
      <c r="U205" s="42"/>
    </row>
    <row r="206" spans="20:21" ht="15" customHeight="1">
      <c r="T206" s="42"/>
      <c r="U206" s="42"/>
    </row>
    <row r="207" spans="20:21" ht="15" customHeight="1">
      <c r="T207" s="42"/>
      <c r="U207" s="42"/>
    </row>
    <row r="208" spans="20:21" ht="15" customHeight="1">
      <c r="T208" s="42"/>
      <c r="U208" s="42"/>
    </row>
    <row r="209" spans="20:21" ht="15" customHeight="1">
      <c r="T209" s="42"/>
      <c r="U209" s="42"/>
    </row>
    <row r="210" spans="20:21" ht="15" customHeight="1"/>
    <row r="211" spans="20:21" ht="15" customHeight="1"/>
    <row r="212" spans="20:21" ht="15" customHeight="1"/>
    <row r="213" spans="20:21" ht="15" customHeight="1"/>
    <row r="214" spans="20:21" ht="15" customHeight="1"/>
    <row r="215" spans="20:21" ht="15" customHeight="1"/>
    <row r="216" spans="20:21" ht="15" customHeight="1"/>
    <row r="217" spans="20:21" ht="15" customHeight="1"/>
    <row r="218" spans="20:21" ht="15" customHeight="1"/>
    <row r="219" spans="20:21" ht="15" customHeight="1"/>
    <row r="220" spans="20:21" ht="15" customHeight="1"/>
    <row r="221" spans="20:21" ht="15" customHeight="1"/>
    <row r="222" spans="20:21" ht="15" customHeight="1"/>
    <row r="223" spans="20:21" ht="15" customHeight="1"/>
    <row r="224" spans="20:21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</sheetData>
  <sortState ref="B62:R98">
    <sortCondition ref="B61"/>
  </sortState>
  <mergeCells count="9">
    <mergeCell ref="H98:J98"/>
    <mergeCell ref="N98:R98"/>
    <mergeCell ref="H99:I99"/>
    <mergeCell ref="N103:P103"/>
    <mergeCell ref="N102:P102"/>
    <mergeCell ref="N99:Q99"/>
    <mergeCell ref="N100:Q100"/>
    <mergeCell ref="N101:Q101"/>
    <mergeCell ref="E101:J101"/>
  </mergeCells>
  <phoneticPr fontId="3" type="noConversion"/>
  <pageMargins left="0.62992125984251968" right="0.23622047244094491" top="0.15748031496062992" bottom="7.874015748031496E-2" header="0" footer="0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Hoja3</vt:lpstr>
      <vt:lpstr>NOMINA 1-15 DICIEMBRE</vt:lpstr>
      <vt:lpstr>'NOMINA 1-15 DICIEMBRE'!SUBSIDIO</vt:lpstr>
      <vt:lpstr>'NOMINA 1-15 DICIEMBRE'!TARIFA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Dif</cp:lastModifiedBy>
  <cp:lastPrinted>2016-12-15T16:52:17Z</cp:lastPrinted>
  <dcterms:created xsi:type="dcterms:W3CDTF">2010-01-14T19:28:55Z</dcterms:created>
  <dcterms:modified xsi:type="dcterms:W3CDTF">2017-01-06T16:41:55Z</dcterms:modified>
</cp:coreProperties>
</file>